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Paolo Zanoli\Documents\WebPlus\1 - Studio Saparo web\Oggetti Studio Saparo\"/>
    </mc:Choice>
  </mc:AlternateContent>
  <workbookProtection workbookAlgorithmName="SHA-512" workbookHashValue="wUCtSUkfnJWrgD+yPGZlHvaz7D2aWfOSxz3aGyswmBM4VgVfi/DWYun4T736bIUqLFwTjJ8iddlm0eTTOhQEVA==" workbookSaltValue="jPVXVwvB+aTfjby+9DKjsw==" workbookSpinCount="100000" lockStructure="1"/>
  <bookViews>
    <workbookView xWindow="0" yWindow="0" windowWidth="24000" windowHeight="9660"/>
  </bookViews>
  <sheets>
    <sheet name="avvertenze" sheetId="2" r:id="rId1"/>
    <sheet name="versioni" sheetId="3" r:id="rId2"/>
    <sheet name="calcolo VAN investiment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F17" i="4" s="1"/>
  <c r="G17" i="4" s="1"/>
  <c r="H17" i="4" s="1"/>
  <c r="I17" i="4" s="1"/>
  <c r="J17" i="4" s="1"/>
  <c r="K17" i="4" s="1"/>
  <c r="L17" i="4" s="1"/>
  <c r="M17" i="4" s="1"/>
  <c r="N17" i="4" s="1"/>
  <c r="F16" i="4" l="1"/>
  <c r="G16" i="4" s="1"/>
  <c r="H16" i="4" s="1"/>
  <c r="I16" i="4" s="1"/>
  <c r="J16" i="4" s="1"/>
  <c r="K16" i="4" s="1"/>
  <c r="L16" i="4" s="1"/>
  <c r="M16" i="4" s="1"/>
  <c r="N16" i="4" s="1"/>
  <c r="E24" i="4" l="1"/>
  <c r="F19" i="4" l="1"/>
  <c r="G19" i="4" s="1"/>
  <c r="H19" i="4" s="1"/>
  <c r="I19" i="4" s="1"/>
  <c r="J19" i="4" s="1"/>
  <c r="K19" i="4" s="1"/>
  <c r="L19" i="4" s="1"/>
  <c r="M19" i="4" s="1"/>
  <c r="N19" i="4" s="1"/>
  <c r="N20" i="4" l="1"/>
  <c r="B30" i="4" l="1"/>
  <c r="F18" i="4" l="1"/>
  <c r="E23" i="4"/>
  <c r="F23" i="4" s="1"/>
  <c r="G23" i="4" l="1"/>
  <c r="H23" i="4" s="1"/>
  <c r="I23" i="4" s="1"/>
  <c r="J23" i="4" s="1"/>
  <c r="K23" i="4" s="1"/>
  <c r="L23" i="4" s="1"/>
  <c r="M23" i="4" s="1"/>
  <c r="N23" i="4" s="1"/>
  <c r="G18" i="4"/>
  <c r="F24" i="4"/>
  <c r="G24" i="4" s="1"/>
  <c r="H24" i="4" s="1"/>
  <c r="I24" i="4" s="1"/>
  <c r="J24" i="4" s="1"/>
  <c r="K24" i="4" s="1"/>
  <c r="L24" i="4" s="1"/>
  <c r="M24" i="4" s="1"/>
  <c r="N24" i="4" s="1"/>
  <c r="G25" i="4" l="1"/>
  <c r="E25" i="4"/>
  <c r="F25" i="4"/>
  <c r="H18" i="4"/>
  <c r="I18" i="4" l="1"/>
  <c r="E26" i="4"/>
  <c r="F26" i="4" s="1"/>
  <c r="G26" i="4" s="1"/>
  <c r="I25" i="4" l="1"/>
  <c r="H25" i="4"/>
  <c r="H26" i="4" s="1"/>
  <c r="J18" i="4"/>
  <c r="I26" i="4" l="1"/>
  <c r="K18" i="4"/>
  <c r="K25" i="4" l="1"/>
  <c r="J25" i="4"/>
  <c r="J26" i="4" s="1"/>
  <c r="L18" i="4"/>
  <c r="K26" i="4" l="1"/>
  <c r="M18" i="4"/>
  <c r="M25" i="4" l="1"/>
  <c r="L25" i="4"/>
  <c r="L26" i="4" s="1"/>
  <c r="N18" i="4"/>
  <c r="N25" i="4" l="1"/>
  <c r="M26" i="4"/>
  <c r="D28" i="4" l="1"/>
  <c r="D27" i="4"/>
  <c r="O26" i="4" s="1"/>
  <c r="N26" i="4"/>
  <c r="D26" i="4" s="1"/>
</calcChain>
</file>

<file path=xl/sharedStrings.xml><?xml version="1.0" encoding="utf-8"?>
<sst xmlns="http://schemas.openxmlformats.org/spreadsheetml/2006/main" count="99" uniqueCount="93">
  <si>
    <t>VAN</t>
  </si>
  <si>
    <t>progetto contabilizzazione</t>
  </si>
  <si>
    <t>costi amm. contabilizzazione</t>
  </si>
  <si>
    <t>detrazioni 50%</t>
  </si>
  <si>
    <t>costo impianto</t>
  </si>
  <si>
    <t>pay back</t>
  </si>
  <si>
    <t>anni</t>
  </si>
  <si>
    <t>manutenzione</t>
  </si>
  <si>
    <t>TIR</t>
  </si>
  <si>
    <t>tasso di rendimento / costo opportunità</t>
  </si>
  <si>
    <t>aumento annuo combustibile</t>
  </si>
  <si>
    <t>spesa annua  di combustibile</t>
  </si>
  <si>
    <t>parametri di riferimento</t>
  </si>
  <si>
    <t>risultati</t>
  </si>
  <si>
    <t>costi detraibili</t>
  </si>
  <si>
    <t>costi non detraibili</t>
  </si>
  <si>
    <t>inflazione annua prevista</t>
  </si>
  <si>
    <t>bilancio entrate / uscite</t>
  </si>
  <si>
    <t>lettura periodica ripartitori</t>
  </si>
  <si>
    <t>Studio Saparo</t>
  </si>
  <si>
    <t>Verifica presenza di nuove versioni</t>
  </si>
  <si>
    <t>www.studiosaparo.it</t>
  </si>
  <si>
    <t>info@studiosaparo.it</t>
  </si>
  <si>
    <t>Leggere, nella scheda introduzione, le avvertenze per un legale, corretto e prudente utilizzo dello strumento</t>
  </si>
  <si>
    <t>dati e risultati</t>
  </si>
  <si>
    <t>Inserire i dati nelle celle a sfondo giallo</t>
  </si>
  <si>
    <t>note</t>
  </si>
  <si>
    <t>somma mensili dei flussi di cassa</t>
  </si>
  <si>
    <r>
      <t xml:space="preserve">Contabi.van </t>
    </r>
    <r>
      <rPr>
        <b/>
        <vertAlign val="superscript"/>
        <sz val="16"/>
        <color rgb="FF0000FF"/>
        <rFont val="Calibri"/>
        <family val="2"/>
      </rPr>
      <t>©</t>
    </r>
  </si>
  <si>
    <r>
      <t xml:space="preserve">Contabi.van </t>
    </r>
    <r>
      <rPr>
        <b/>
        <vertAlign val="superscript"/>
        <sz val="14"/>
        <color rgb="FF0000FF"/>
        <rFont val="Calibri"/>
        <family val="2"/>
        <scheme val="minor"/>
      </rPr>
      <t>©</t>
    </r>
  </si>
  <si>
    <t>risparmio energia per termoregolazione</t>
  </si>
  <si>
    <t>versione</t>
  </si>
  <si>
    <t>modifica</t>
  </si>
  <si>
    <t>data</t>
  </si>
  <si>
    <t>2.1</t>
  </si>
  <si>
    <t>2.2</t>
  </si>
  <si>
    <t>2.3</t>
  </si>
  <si>
    <t>2.4</t>
  </si>
  <si>
    <t>pubblicazione</t>
  </si>
  <si>
    <t>detrazioni 50% errori di calcolo</t>
  </si>
  <si>
    <t>inserito foglio per calcolo con intervento 
termoregolazione + contabilizzaione</t>
  </si>
  <si>
    <t>Adeguamento DLgs 102-2014 e s.m.i. - Strumento per il calcolo della convenienza dell'investimento</t>
  </si>
  <si>
    <t>Adeguamento DLgs 102-2014 e s.m.i.
Strumento per il calcolo della convenienza dell'investimento</t>
  </si>
  <si>
    <t>problemi di download versione aggiornata</t>
  </si>
  <si>
    <t>2.4.1</t>
  </si>
  <si>
    <t>2.4.2</t>
  </si>
  <si>
    <t>2.4.3</t>
  </si>
  <si>
    <t>variata annotazione circa il risparmio per termoregolazione</t>
  </si>
  <si>
    <t>variata annotazione circa il risparmio per contabilizzazione</t>
  </si>
  <si>
    <t>2.4.4</t>
  </si>
  <si>
    <t>2.4.5</t>
  </si>
  <si>
    <t>migliorate le verifiche su input dati</t>
  </si>
  <si>
    <t>entrate</t>
  </si>
  <si>
    <t>si suggerisce di adottare zero per un calcolo conservativo, altrimenti il tasso medio delle ultime emissioni di BPT decennali</t>
  </si>
  <si>
    <t>2.5</t>
  </si>
  <si>
    <t>altre entrate o uscite</t>
  </si>
  <si>
    <t>2.6</t>
  </si>
  <si>
    <t>risparmio energia per contabilizzazione</t>
  </si>
  <si>
    <t>2.7</t>
  </si>
  <si>
    <t>errore nel calcolo del van per solo contabilizzazione</t>
  </si>
  <si>
    <t>2.8</t>
  </si>
  <si>
    <t>aggiunte righe per inserimento eventuali altri flussi cassa</t>
  </si>
  <si>
    <t>variate annotazioni per migliorare comprensibilità</t>
  </si>
  <si>
    <t xml:space="preserve">eventuali costi amministrativi qualora vi fossero più consuntivazioni di quelle attuali </t>
  </si>
  <si>
    <t>periodo di valutazione dell'investimento come da DM 19-6-2009 - raccomandazioni ACE</t>
  </si>
  <si>
    <t xml:space="preserve">- attualmente 2% è il valore di riferimento (obiettivo BCE)
- più basso è il valore, più conservativo è il risultato </t>
  </si>
  <si>
    <t>-se non si dispone di dati previsionali più attendibili, considerare uguale al tasso d'inflazione
- più alto è il valore, più conservativo è il risultato</t>
  </si>
  <si>
    <t>- indicare la spesa del solo consumo di combustibile
- meglio se media attualizzata degli ultimi anni (per es. media 3 anni)</t>
  </si>
  <si>
    <t xml:space="preserve">- costo come da preventivo progettista
- comprende la stesura delle nuove tabelle condominiali </t>
  </si>
  <si>
    <t>- costo come da preventivo fornitore 
- comprensivo di prodotti, sistema di gestione, installazione prodotti e parametrizzazione del sistema di lettura</t>
  </si>
  <si>
    <t>-costo come da preventivo fornitore (con IVA)
- se non disponibile ipotizzare 1%  del prezzo d'acquisto dei prodotti.</t>
  </si>
  <si>
    <t>valore residuo dei prodotti installati</t>
  </si>
  <si>
    <t>2.9</t>
  </si>
  <si>
    <t>aggiunto input del valore residuo termoregolazione</t>
  </si>
  <si>
    <t>variate annotazioni per migliorare comprensibilità
indicizzati costi amministrativi</t>
  </si>
  <si>
    <t>2.10</t>
  </si>
  <si>
    <t>variazioni di forma nel foglio avvertenze</t>
  </si>
  <si>
    <t>2.11</t>
  </si>
  <si>
    <t xml:space="preserve">-importi annuali da inserire per eventuali correzioni dei dati nelle righe sovrastanti (per es. correzione manutenzione per periodi di garanzia dei prodotti)
- i dati introdotti sono addendi nel calcolo del bilancio entrate / uscite </t>
  </si>
  <si>
    <t>- costi come da preventivo fornitore
- se non disponibile ipotizzare € 5 / radiatore x 2 letture anno minimo</t>
  </si>
  <si>
    <t>- ipotizzare l'importo che un condominio può realizzare dalla vendita dei prodotti installatie. 
Cautelativamente può essere impostato massimo il 10% del prezzo d'acquisto.</t>
  </si>
  <si>
    <t>possibilità di variare % risparmio contabilizzazione</t>
  </si>
  <si>
    <t>Nel caso di 
- sistema di regolazione già esistente in ogni locale (per es. valvole termostatiche) indicare 0%
- altrimenti l'indice di risparmio energetico deve essere calcolato analiticamente, considerando le variazione dei rendimenti, secondo le norme UNI-TS 11300
Per una valutazione preliminare approssimata può essere impostato 10%</t>
  </si>
  <si>
    <t>3.0</t>
  </si>
  <si>
    <t>sintetizzati i calcoli in un unico foglio; variate le annotazioni; non variati gli elementi dei calcoli</t>
  </si>
  <si>
    <t>Nel caso
- che non esista alcun tipo di contabilizzazione le norme UNI-TS 11300 indicano che è possibile considerare un risparmio di circa 10%
- se già esiste un qualche tipo di contabilizzazione (per esempio contaore) si può inidicare 0% o prudentemente una percentuale più alta</t>
  </si>
  <si>
    <t>risparmi di energia</t>
  </si>
  <si>
    <t>4.1</t>
  </si>
  <si>
    <t>scelta se considerare detrazion 50%</t>
  </si>
  <si>
    <t>Versione 4.1 del 9/6/2017</t>
  </si>
  <si>
    <t>no</t>
  </si>
  <si>
    <t>si</t>
  </si>
  <si>
    <t xml:space="preserve">
- scegliere "no" nella generalità dei casi
- scegliere "si" se si è certi che chi sostiene le spese possa detrarre le spese o praticare la cessione del credito; in tal caso i costi alle righe precedenti considerati detraibili al 50% in 10 anni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</si>
</sst>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€&quot;\ #,##0;[Red]\-&quot;€&quot;\ #,##0"/>
    <numFmt numFmtId="8" formatCode="&quot;€&quot;\ #,##0.00;[Red]\-&quot;€&quot;\ #,##0.00"/>
    <numFmt numFmtId="43" formatCode="_-* #,##0.00_-;\-* #,##0.00_-;_-* &quot;-&quot;??_-;_-@_-"/>
    <numFmt numFmtId="164" formatCode="0.0%"/>
    <numFmt numFmtId="165" formatCode="0.0%;[Red]\-0.0%"/>
  </numFmts>
  <fonts count="1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6"/>
      <color rgb="FF0000FF"/>
      <name val="Calibri"/>
      <family val="2"/>
      <scheme val="minor"/>
    </font>
    <font>
      <b/>
      <vertAlign val="superscript"/>
      <sz val="16"/>
      <color rgb="FF0000FF"/>
      <name val="Calibri"/>
      <family val="2"/>
    </font>
    <font>
      <b/>
      <sz val="14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70C0"/>
      <name val="Calibri"/>
      <family val="2"/>
      <scheme val="minor"/>
    </font>
    <font>
      <b/>
      <vertAlign val="superscript"/>
      <sz val="14"/>
      <color rgb="FF0000FF"/>
      <name val="Calibri"/>
      <family val="2"/>
      <scheme val="minor"/>
    </font>
    <font>
      <b/>
      <sz val="16"/>
      <color rgb="FF3928BA"/>
      <name val="Calibri"/>
      <family val="2"/>
      <scheme val="minor"/>
    </font>
    <font>
      <b/>
      <sz val="11"/>
      <color rgb="FF3928BA"/>
      <name val="Calibri"/>
      <family val="2"/>
      <scheme val="minor"/>
    </font>
    <font>
      <u/>
      <sz val="11"/>
      <color rgb="FF3928BA"/>
      <name val="Calibri"/>
      <family val="2"/>
      <scheme val="minor"/>
    </font>
    <font>
      <sz val="11"/>
      <color rgb="FF3928BA"/>
      <name val="Calibri"/>
      <family val="2"/>
    </font>
    <font>
      <sz val="8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rgb="FF0070C0"/>
      </left>
      <right/>
      <top/>
      <bottom style="medium">
        <color theme="8" tint="-0.24994659260841701"/>
      </bottom>
      <diagonal/>
    </border>
    <border>
      <left/>
      <right style="medium">
        <color rgb="FF0070C0"/>
      </right>
      <top/>
      <bottom style="medium">
        <color theme="8" tint="-0.24994659260841701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/>
      <diagonal/>
    </border>
    <border>
      <left/>
      <right style="medium">
        <color rgb="FF0000FF"/>
      </right>
      <top/>
      <bottom style="thin">
        <color rgb="FF0000FF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00FF"/>
      </right>
      <top/>
      <bottom style="medium">
        <color rgb="FF0070C0"/>
      </bottom>
      <diagonal/>
    </border>
    <border>
      <left style="medium">
        <color rgb="FF3928BA"/>
      </left>
      <right style="thin">
        <color indexed="64"/>
      </right>
      <top style="thin">
        <color rgb="FF3928BA"/>
      </top>
      <bottom/>
      <diagonal/>
    </border>
    <border>
      <left style="thin">
        <color indexed="64"/>
      </left>
      <right/>
      <top style="thin">
        <color rgb="FF3928BA"/>
      </top>
      <bottom/>
      <diagonal/>
    </border>
    <border>
      <left/>
      <right/>
      <top style="thin">
        <color rgb="FF3928BA"/>
      </top>
      <bottom/>
      <diagonal/>
    </border>
    <border>
      <left/>
      <right style="thin">
        <color rgb="FF3928BA"/>
      </right>
      <top style="thin">
        <color rgb="FF3928BA"/>
      </top>
      <bottom/>
      <diagonal/>
    </border>
    <border>
      <left/>
      <right style="medium">
        <color rgb="FF0000FF"/>
      </right>
      <top style="thin">
        <color rgb="FF3928BA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rgb="FF3928BA"/>
      </left>
      <right style="thin">
        <color rgb="FF3928BA"/>
      </right>
      <top style="thin">
        <color rgb="FF3928BA"/>
      </top>
      <bottom style="thin">
        <color rgb="FF3928BA"/>
      </bottom>
      <diagonal/>
    </border>
    <border>
      <left style="thin">
        <color rgb="FF3928BA"/>
      </left>
      <right/>
      <top style="thin">
        <color rgb="FF3928BA"/>
      </top>
      <bottom style="thin">
        <color rgb="FF3928BA"/>
      </bottom>
      <diagonal/>
    </border>
    <border>
      <left/>
      <right/>
      <top style="thin">
        <color rgb="FF3928BA"/>
      </top>
      <bottom style="thin">
        <color rgb="FF3928BA"/>
      </bottom>
      <diagonal/>
    </border>
    <border>
      <left/>
      <right style="thin">
        <color rgb="FF3928BA"/>
      </right>
      <top style="thin">
        <color rgb="FF3928BA"/>
      </top>
      <bottom style="thin">
        <color rgb="FF3928BA"/>
      </bottom>
      <diagonal/>
    </border>
    <border>
      <left/>
      <right style="medium">
        <color rgb="FF0000FF"/>
      </right>
      <top style="thin">
        <color rgb="FF3928BA"/>
      </top>
      <bottom style="thin">
        <color rgb="FF3928BA"/>
      </bottom>
      <diagonal/>
    </border>
    <border>
      <left style="thin">
        <color rgb="FF3928BA"/>
      </left>
      <right style="thin">
        <color rgb="FF3928BA"/>
      </right>
      <top style="thin">
        <color rgb="FF3928BA"/>
      </top>
      <bottom style="thin">
        <color rgb="FF3928BA"/>
      </bottom>
      <diagonal/>
    </border>
    <border>
      <left style="thin">
        <color rgb="FF3928BA"/>
      </left>
      <right style="medium">
        <color rgb="FF0000FF"/>
      </right>
      <top style="thin">
        <color rgb="FF3928BA"/>
      </top>
      <bottom style="thin">
        <color rgb="FF3928BA"/>
      </bottom>
      <diagonal/>
    </border>
    <border>
      <left style="medium">
        <color rgb="FF3928BA"/>
      </left>
      <right style="thin">
        <color rgb="FF3928BA"/>
      </right>
      <top/>
      <bottom/>
      <diagonal/>
    </border>
    <border>
      <left style="thin">
        <color rgb="FF3928BA"/>
      </left>
      <right style="thin">
        <color rgb="FF3928BA"/>
      </right>
      <top/>
      <bottom/>
      <diagonal/>
    </border>
    <border>
      <left style="thin">
        <color rgb="FF3928BA"/>
      </left>
      <right style="medium">
        <color rgb="FF0000FF"/>
      </right>
      <top/>
      <bottom/>
      <diagonal/>
    </border>
    <border>
      <left style="medium">
        <color rgb="FF3928BA"/>
      </left>
      <right style="thin">
        <color rgb="FF3928BA"/>
      </right>
      <top/>
      <bottom style="medium">
        <color rgb="FF3928BA"/>
      </bottom>
      <diagonal/>
    </border>
    <border>
      <left style="thin">
        <color rgb="FF3928BA"/>
      </left>
      <right style="thin">
        <color rgb="FF3928BA"/>
      </right>
      <top/>
      <bottom style="medium">
        <color rgb="FF3928BA"/>
      </bottom>
      <diagonal/>
    </border>
    <border>
      <left style="thin">
        <color rgb="FF3928BA"/>
      </left>
      <right style="medium">
        <color rgb="FF0000FF"/>
      </right>
      <top/>
      <bottom style="medium">
        <color rgb="FF3928BA"/>
      </bottom>
      <diagonal/>
    </border>
    <border>
      <left style="medium">
        <color rgb="FF3928BA"/>
      </left>
      <right style="thin">
        <color rgb="FF3928BA"/>
      </right>
      <top style="thin">
        <color rgb="FF3928BA"/>
      </top>
      <bottom style="thin">
        <color indexed="64"/>
      </bottom>
      <diagonal/>
    </border>
    <border>
      <left style="thin">
        <color rgb="FF3928BA"/>
      </left>
      <right style="thin">
        <color rgb="FF3928BA"/>
      </right>
      <top style="thin">
        <color rgb="FF3928BA"/>
      </top>
      <bottom style="thin">
        <color indexed="64"/>
      </bottom>
      <diagonal/>
    </border>
    <border>
      <left style="thin">
        <color rgb="FF3928BA"/>
      </left>
      <right style="medium">
        <color rgb="FF0000FF"/>
      </right>
      <top style="thin">
        <color rgb="FF3928BA"/>
      </top>
      <bottom style="thin">
        <color indexed="64"/>
      </bottom>
      <diagonal/>
    </border>
    <border>
      <left style="medium">
        <color rgb="FF3928BA"/>
      </left>
      <right style="thin">
        <color rgb="FF3928BA"/>
      </right>
      <top style="thin">
        <color indexed="64"/>
      </top>
      <bottom style="thin">
        <color rgb="FF3928BA"/>
      </bottom>
      <diagonal/>
    </border>
    <border>
      <left style="thin">
        <color rgb="FF3928BA"/>
      </left>
      <right style="thin">
        <color rgb="FF3928BA"/>
      </right>
      <top style="thin">
        <color indexed="64"/>
      </top>
      <bottom style="thin">
        <color rgb="FF3928BA"/>
      </bottom>
      <diagonal/>
    </border>
    <border>
      <left style="thin">
        <color rgb="FF3928BA"/>
      </left>
      <right style="medium">
        <color rgb="FF0000FF"/>
      </right>
      <top style="thin">
        <color indexed="64"/>
      </top>
      <bottom style="thin">
        <color rgb="FF3928BA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4" fontId="8" fillId="2" borderId="0" xfId="0" applyNumberFormat="1" applyFont="1" applyFill="1" applyBorder="1" applyAlignment="1" applyProtection="1">
      <alignment horizontal="center" vertical="center"/>
      <protection hidden="1"/>
    </xf>
    <xf numFmtId="4" fontId="6" fillId="2" borderId="18" xfId="3" applyNumberFormat="1" applyFill="1" applyBorder="1" applyAlignment="1" applyProtection="1">
      <alignment vertical="center"/>
      <protection hidden="1"/>
    </xf>
    <xf numFmtId="4" fontId="9" fillId="2" borderId="17" xfId="0" applyNumberFormat="1" applyFont="1" applyFill="1" applyBorder="1" applyAlignment="1" applyProtection="1">
      <alignment vertical="center"/>
      <protection hidden="1"/>
    </xf>
    <xf numFmtId="4" fontId="6" fillId="2" borderId="19" xfId="3" applyNumberFormat="1" applyFill="1" applyBorder="1" applyAlignment="1" applyProtection="1">
      <alignment horizontal="right" vertical="center"/>
      <protection hidden="1"/>
    </xf>
    <xf numFmtId="6" fontId="0" fillId="2" borderId="0" xfId="0" applyNumberFormat="1" applyFill="1" applyAlignment="1" applyProtection="1">
      <alignment vertical="center"/>
      <protection hidden="1"/>
    </xf>
    <xf numFmtId="0" fontId="14" fillId="2" borderId="1" xfId="0" applyFont="1" applyFill="1" applyBorder="1" applyAlignment="1"/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4" fontId="13" fillId="2" borderId="52" xfId="3" applyNumberFormat="1" applyFont="1" applyFill="1" applyBorder="1" applyAlignment="1" applyProtection="1">
      <alignment vertical="center"/>
      <protection hidden="1"/>
    </xf>
    <xf numFmtId="0" fontId="14" fillId="2" borderId="53" xfId="0" applyFont="1" applyFill="1" applyBorder="1" applyAlignment="1" applyProtection="1">
      <protection hidden="1"/>
    </xf>
    <xf numFmtId="4" fontId="13" fillId="2" borderId="54" xfId="3" applyNumberFormat="1" applyFont="1" applyFill="1" applyBorder="1" applyAlignment="1" applyProtection="1">
      <alignment horizontal="right" vertical="center"/>
      <protection hidden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49" fontId="0" fillId="2" borderId="36" xfId="0" applyNumberFormat="1" applyFill="1" applyBorder="1" applyAlignment="1" applyProtection="1">
      <alignment horizontal="center" vertical="center" wrapText="1"/>
      <protection hidden="1"/>
    </xf>
    <xf numFmtId="0" fontId="0" fillId="2" borderId="38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 wrapText="1"/>
      <protection hidden="1"/>
    </xf>
    <xf numFmtId="8" fontId="0" fillId="2" borderId="38" xfId="0" applyNumberFormat="1" applyFill="1" applyBorder="1" applyAlignment="1" applyProtection="1">
      <alignment horizontal="center" vertical="center"/>
      <protection locked="0"/>
    </xf>
    <xf numFmtId="8" fontId="0" fillId="2" borderId="38" xfId="0" applyNumberFormat="1" applyFill="1" applyBorder="1" applyAlignment="1" applyProtection="1">
      <alignment horizontal="center" vertical="center"/>
      <protection hidden="1"/>
    </xf>
    <xf numFmtId="6" fontId="0" fillId="2" borderId="38" xfId="0" applyNumberFormat="1" applyFill="1" applyBorder="1" applyAlignment="1" applyProtection="1">
      <alignment horizontal="center" vertical="center"/>
      <protection hidden="1"/>
    </xf>
    <xf numFmtId="6" fontId="0" fillId="2" borderId="38" xfId="1" applyNumberFormat="1" applyFont="1" applyFill="1" applyBorder="1" applyAlignment="1" applyProtection="1">
      <alignment horizontal="center" vertical="center"/>
      <protection hidden="1"/>
    </xf>
    <xf numFmtId="0" fontId="0" fillId="2" borderId="37" xfId="0" applyFill="1" applyBorder="1" applyAlignment="1" applyProtection="1">
      <alignment horizontal="center" vertical="center" wrapText="1"/>
      <protection hidden="1"/>
    </xf>
    <xf numFmtId="0" fontId="0" fillId="2" borderId="37" xfId="0" applyFill="1" applyBorder="1" applyAlignment="1" applyProtection="1">
      <alignment vertical="center"/>
      <protection hidden="1"/>
    </xf>
    <xf numFmtId="1" fontId="0" fillId="2" borderId="38" xfId="0" applyNumberFormat="1" applyFill="1" applyBorder="1" applyAlignment="1" applyProtection="1">
      <alignment horizontal="center" vertical="center"/>
      <protection hidden="1"/>
    </xf>
    <xf numFmtId="0" fontId="0" fillId="2" borderId="40" xfId="0" applyFill="1" applyBorder="1" applyAlignment="1" applyProtection="1">
      <alignment vertical="center"/>
      <protection hidden="1"/>
    </xf>
    <xf numFmtId="0" fontId="0" fillId="2" borderId="41" xfId="0" applyFill="1" applyBorder="1" applyAlignment="1" applyProtection="1">
      <alignment horizontal="center" vertical="center" wrapText="1"/>
      <protection hidden="1"/>
    </xf>
    <xf numFmtId="165" fontId="0" fillId="2" borderId="41" xfId="2" applyNumberFormat="1" applyFont="1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2" fontId="0" fillId="2" borderId="0" xfId="0" applyNumberFormat="1" applyFill="1" applyAlignment="1" applyProtection="1">
      <alignment vertical="center"/>
      <protection hidden="1"/>
    </xf>
    <xf numFmtId="0" fontId="14" fillId="2" borderId="73" xfId="0" applyFont="1" applyFill="1" applyBorder="1" applyAlignment="1">
      <alignment horizontal="center" vertical="center" wrapText="1"/>
    </xf>
    <xf numFmtId="164" fontId="0" fillId="3" borderId="38" xfId="2" applyNumberFormat="1" applyFont="1" applyFill="1" applyBorder="1" applyAlignment="1" applyProtection="1">
      <alignment horizontal="center" vertical="center"/>
      <protection locked="0"/>
    </xf>
    <xf numFmtId="164" fontId="0" fillId="3" borderId="38" xfId="0" applyNumberFormat="1" applyFill="1" applyBorder="1" applyAlignment="1" applyProtection="1">
      <alignment horizontal="center" vertical="center"/>
      <protection locked="0"/>
    </xf>
    <xf numFmtId="8" fontId="0" fillId="3" borderId="38" xfId="0" applyNumberFormat="1" applyFill="1" applyBorder="1" applyAlignment="1" applyProtection="1">
      <alignment horizontal="center" vertical="center"/>
      <protection locked="0"/>
    </xf>
    <xf numFmtId="8" fontId="0" fillId="3" borderId="38" xfId="1" applyNumberFormat="1" applyFont="1" applyFill="1" applyBorder="1" applyAlignment="1" applyProtection="1">
      <alignment horizontal="center" vertical="center"/>
      <protection locked="0"/>
    </xf>
    <xf numFmtId="6" fontId="0" fillId="3" borderId="38" xfId="0" applyNumberFormat="1" applyFill="1" applyBorder="1" applyAlignment="1" applyProtection="1">
      <alignment horizontal="center" vertical="center"/>
      <protection locked="0"/>
    </xf>
    <xf numFmtId="0" fontId="14" fillId="2" borderId="76" xfId="0" applyFont="1" applyFill="1" applyBorder="1" applyAlignment="1">
      <alignment horizontal="center" vertical="center" wrapText="1"/>
    </xf>
    <xf numFmtId="0" fontId="0" fillId="0" borderId="38" xfId="0" applyFill="1" applyBorder="1" applyAlignment="1" applyProtection="1">
      <alignment horizontal="center" vertical="center"/>
      <protection hidden="1"/>
    </xf>
    <xf numFmtId="0" fontId="15" fillId="2" borderId="39" xfId="0" applyFont="1" applyFill="1" applyBorder="1" applyAlignment="1" applyProtection="1">
      <alignment horizontal="left" vertical="center" wrapText="1"/>
      <protection hidden="1"/>
    </xf>
    <xf numFmtId="0" fontId="15" fillId="2" borderId="39" xfId="0" quotePrefix="1" applyFont="1" applyFill="1" applyBorder="1" applyAlignment="1" applyProtection="1">
      <alignment horizontal="left" vertical="center" wrapText="1"/>
      <protection hidden="1"/>
    </xf>
    <xf numFmtId="49" fontId="15" fillId="2" borderId="39" xfId="0" quotePrefix="1" applyNumberFormat="1" applyFont="1" applyFill="1" applyBorder="1" applyAlignment="1" applyProtection="1">
      <alignment horizontal="left" vertical="center" wrapText="1"/>
      <protection hidden="1"/>
    </xf>
    <xf numFmtId="43" fontId="15" fillId="2" borderId="39" xfId="0" applyNumberFormat="1" applyFont="1" applyFill="1" applyBorder="1" applyAlignment="1" applyProtection="1">
      <alignment horizontal="left" vertical="center" wrapText="1"/>
      <protection hidden="1"/>
    </xf>
    <xf numFmtId="49" fontId="15" fillId="2" borderId="39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79" xfId="0" applyFont="1" applyFill="1" applyBorder="1" applyAlignment="1">
      <alignment horizontal="center" vertical="center" wrapText="1"/>
    </xf>
    <xf numFmtId="0" fontId="14" fillId="2" borderId="82" xfId="0" applyFont="1" applyFill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wrapText="1"/>
      <protection hidden="1"/>
    </xf>
    <xf numFmtId="0" fontId="11" fillId="2" borderId="1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14" fontId="14" fillId="2" borderId="44" xfId="0" applyNumberFormat="1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2" fillId="2" borderId="3" xfId="0" applyFont="1" applyFill="1" applyBorder="1" applyAlignment="1" applyProtection="1">
      <alignment horizontal="center"/>
      <protection hidden="1"/>
    </xf>
    <xf numFmtId="0" fontId="13" fillId="2" borderId="1" xfId="3" applyFont="1" applyFill="1" applyBorder="1" applyAlignment="1">
      <alignment horizontal="center"/>
    </xf>
    <xf numFmtId="0" fontId="13" fillId="2" borderId="2" xfId="3" applyFont="1" applyFill="1" applyBorder="1" applyAlignment="1">
      <alignment horizontal="center"/>
    </xf>
    <xf numFmtId="0" fontId="13" fillId="2" borderId="3" xfId="3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14" fontId="14" fillId="2" borderId="22" xfId="0" applyNumberFormat="1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14" fontId="14" fillId="2" borderId="25" xfId="0" applyNumberFormat="1" applyFont="1" applyFill="1" applyBorder="1" applyAlignment="1">
      <alignment horizontal="center" vertical="center"/>
    </xf>
    <xf numFmtId="14" fontId="14" fillId="2" borderId="32" xfId="0" applyNumberFormat="1" applyFont="1" applyFill="1" applyBorder="1" applyAlignment="1">
      <alignment horizontal="center" vertical="center"/>
    </xf>
    <xf numFmtId="14" fontId="14" fillId="2" borderId="28" xfId="0" applyNumberFormat="1" applyFont="1" applyFill="1" applyBorder="1" applyAlignment="1">
      <alignment horizontal="center" vertical="center"/>
    </xf>
    <xf numFmtId="14" fontId="14" fillId="2" borderId="33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 wrapText="1"/>
    </xf>
    <xf numFmtId="14" fontId="14" fillId="2" borderId="71" xfId="0" applyNumberFormat="1" applyFont="1" applyFill="1" applyBorder="1" applyAlignment="1">
      <alignment horizontal="center" vertical="center"/>
    </xf>
    <xf numFmtId="14" fontId="14" fillId="2" borderId="72" xfId="0" applyNumberFormat="1" applyFont="1" applyFill="1" applyBorder="1" applyAlignment="1">
      <alignment horizontal="center" vertical="center"/>
    </xf>
    <xf numFmtId="14" fontId="14" fillId="2" borderId="49" xfId="0" applyNumberFormat="1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67" xfId="0" applyFont="1" applyFill="1" applyBorder="1" applyAlignment="1">
      <alignment horizontal="center" vertical="center" wrapText="1"/>
    </xf>
    <xf numFmtId="0" fontId="14" fillId="2" borderId="68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14" fontId="14" fillId="2" borderId="67" xfId="0" applyNumberFormat="1" applyFont="1" applyFill="1" applyBorder="1" applyAlignment="1">
      <alignment horizontal="center" vertical="center"/>
    </xf>
    <xf numFmtId="14" fontId="14" fillId="2" borderId="70" xfId="0" applyNumberFormat="1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4" fillId="2" borderId="77" xfId="0" applyFont="1" applyFill="1" applyBorder="1" applyAlignment="1">
      <alignment horizontal="center" vertical="center" wrapText="1"/>
    </xf>
    <xf numFmtId="14" fontId="14" fillId="2" borderId="77" xfId="0" applyNumberFormat="1" applyFont="1" applyFill="1" applyBorder="1" applyAlignment="1">
      <alignment horizontal="center" vertical="center"/>
    </xf>
    <xf numFmtId="14" fontId="14" fillId="2" borderId="78" xfId="0" applyNumberFormat="1" applyFont="1" applyFill="1" applyBorder="1" applyAlignment="1">
      <alignment horizontal="center" vertical="center"/>
    </xf>
    <xf numFmtId="14" fontId="14" fillId="2" borderId="57" xfId="0" applyNumberFormat="1" applyFont="1" applyFill="1" applyBorder="1" applyAlignment="1">
      <alignment horizontal="center" vertical="center"/>
    </xf>
    <xf numFmtId="14" fontId="14" fillId="2" borderId="59" xfId="0" applyNumberFormat="1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 wrapText="1"/>
    </xf>
    <xf numFmtId="14" fontId="14" fillId="2" borderId="74" xfId="0" applyNumberFormat="1" applyFont="1" applyFill="1" applyBorder="1" applyAlignment="1">
      <alignment horizontal="center" vertical="center"/>
    </xf>
    <xf numFmtId="14" fontId="14" fillId="2" borderId="75" xfId="0" applyNumberFormat="1" applyFont="1" applyFill="1" applyBorder="1" applyAlignment="1">
      <alignment horizontal="center" vertical="center"/>
    </xf>
    <xf numFmtId="0" fontId="14" fillId="2" borderId="83" xfId="0" applyFont="1" applyFill="1" applyBorder="1" applyAlignment="1">
      <alignment horizontal="center" vertical="center" wrapText="1"/>
    </xf>
    <xf numFmtId="14" fontId="14" fillId="2" borderId="83" xfId="0" applyNumberFormat="1" applyFont="1" applyFill="1" applyBorder="1" applyAlignment="1">
      <alignment horizontal="center" vertical="center"/>
    </xf>
    <xf numFmtId="14" fontId="14" fillId="2" borderId="84" xfId="0" applyNumberFormat="1" applyFont="1" applyFill="1" applyBorder="1" applyAlignment="1">
      <alignment horizontal="center" vertical="center"/>
    </xf>
    <xf numFmtId="0" fontId="14" fillId="2" borderId="80" xfId="0" applyFont="1" applyFill="1" applyBorder="1" applyAlignment="1">
      <alignment horizontal="center" vertical="center" wrapText="1"/>
    </xf>
    <xf numFmtId="14" fontId="14" fillId="2" borderId="80" xfId="0" applyNumberFormat="1" applyFont="1" applyFill="1" applyBorder="1" applyAlignment="1">
      <alignment horizontal="center" vertical="center"/>
    </xf>
    <xf numFmtId="14" fontId="14" fillId="2" borderId="81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  <protection hidden="1"/>
    </xf>
    <xf numFmtId="4" fontId="5" fillId="2" borderId="9" xfId="0" applyNumberFormat="1" applyFont="1" applyFill="1" applyBorder="1" applyAlignment="1" applyProtection="1">
      <alignment horizontal="center" vertical="center"/>
      <protection hidden="1"/>
    </xf>
    <xf numFmtId="4" fontId="5" fillId="2" borderId="10" xfId="0" applyNumberFormat="1" applyFont="1" applyFill="1" applyBorder="1" applyAlignment="1" applyProtection="1">
      <alignment horizontal="center" vertical="center"/>
      <protection hidden="1"/>
    </xf>
    <xf numFmtId="4" fontId="5" fillId="2" borderId="11" xfId="0" applyNumberFormat="1" applyFont="1" applyFill="1" applyBorder="1" applyAlignment="1" applyProtection="1">
      <alignment horizontal="center" vertical="center"/>
      <protection hidden="1"/>
    </xf>
    <xf numFmtId="4" fontId="5" fillId="2" borderId="12" xfId="0" applyNumberFormat="1" applyFont="1" applyFill="1" applyBorder="1" applyAlignment="1" applyProtection="1">
      <alignment horizontal="center" vertical="center"/>
      <protection hidden="1"/>
    </xf>
    <xf numFmtId="4" fontId="5" fillId="2" borderId="0" xfId="0" applyNumberFormat="1" applyFont="1" applyFill="1" applyBorder="1" applyAlignment="1" applyProtection="1">
      <alignment horizontal="center" vertical="center"/>
      <protection hidden="1"/>
    </xf>
    <xf numFmtId="4" fontId="5" fillId="2" borderId="13" xfId="0" applyNumberFormat="1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7" fillId="2" borderId="12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13" xfId="0" applyFont="1" applyFill="1" applyBorder="1" applyAlignment="1" applyProtection="1">
      <alignment horizontal="center"/>
      <protection hidden="1"/>
    </xf>
    <xf numFmtId="4" fontId="8" fillId="2" borderId="14" xfId="0" applyNumberFormat="1" applyFont="1" applyFill="1" applyBorder="1" applyAlignment="1" applyProtection="1">
      <alignment horizontal="center" vertical="center"/>
      <protection hidden="1"/>
    </xf>
    <xf numFmtId="4" fontId="8" fillId="2" borderId="15" xfId="0" applyNumberFormat="1" applyFont="1" applyFill="1" applyBorder="1" applyAlignment="1" applyProtection="1">
      <alignment horizontal="center" vertical="center"/>
      <protection hidden="1"/>
    </xf>
    <xf numFmtId="4" fontId="8" fillId="2" borderId="16" xfId="0" applyNumberFormat="1" applyFont="1" applyFill="1" applyBorder="1" applyAlignment="1" applyProtection="1">
      <alignment horizontal="center" vertical="center"/>
      <protection hidden="1"/>
    </xf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0" fontId="0" fillId="2" borderId="37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 wrapText="1"/>
      <protection hidden="1"/>
    </xf>
    <xf numFmtId="0" fontId="0" fillId="2" borderId="37" xfId="0" applyFill="1" applyBorder="1" applyAlignment="1" applyProtection="1">
      <alignment horizontal="center" vertical="center" wrapText="1"/>
      <protection hidden="1"/>
    </xf>
    <xf numFmtId="0" fontId="0" fillId="2" borderId="60" xfId="0" applyFill="1" applyBorder="1" applyAlignment="1" applyProtection="1">
      <alignment horizontal="center" vertical="center" wrapText="1"/>
      <protection hidden="1"/>
    </xf>
    <xf numFmtId="0" fontId="0" fillId="2" borderId="61" xfId="0" applyFill="1" applyBorder="1" applyAlignment="1" applyProtection="1">
      <alignment horizontal="center" vertical="center" wrapText="1"/>
      <protection hidden="1"/>
    </xf>
    <xf numFmtId="49" fontId="15" fillId="2" borderId="64" xfId="0" quotePrefix="1" applyNumberFormat="1" applyFont="1" applyFill="1" applyBorder="1" applyAlignment="1" applyProtection="1">
      <alignment horizontal="left" vertical="center" wrapText="1"/>
      <protection hidden="1"/>
    </xf>
    <xf numFmtId="49" fontId="15" fillId="2" borderId="65" xfId="0" applyNumberFormat="1" applyFont="1" applyFill="1" applyBorder="1" applyAlignment="1" applyProtection="1">
      <alignment horizontal="left" vertical="center" wrapText="1"/>
      <protection hidden="1"/>
    </xf>
    <xf numFmtId="8" fontId="0" fillId="2" borderId="62" xfId="0" applyNumberFormat="1" applyFill="1" applyBorder="1" applyAlignment="1" applyProtection="1">
      <alignment horizontal="center" vertical="center"/>
      <protection hidden="1"/>
    </xf>
    <xf numFmtId="8" fontId="0" fillId="2" borderId="63" xfId="0" applyNumberFormat="1" applyFill="1" applyBorder="1" applyAlignment="1" applyProtection="1">
      <alignment horizontal="center" vertical="center"/>
      <protection hidden="1"/>
    </xf>
    <xf numFmtId="4" fontId="0" fillId="2" borderId="17" xfId="0" applyNumberForma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center" vertical="center" wrapText="1"/>
      <protection hidden="1"/>
    </xf>
    <xf numFmtId="0" fontId="2" fillId="2" borderId="42" xfId="0" applyFont="1" applyFill="1" applyBorder="1" applyAlignment="1" applyProtection="1">
      <alignment horizontal="center" vertical="center" wrapText="1"/>
      <protection hidden="1"/>
    </xf>
    <xf numFmtId="4" fontId="8" fillId="2" borderId="4" xfId="0" applyNumberFormat="1" applyFont="1" applyFill="1" applyBorder="1" applyAlignment="1" applyProtection="1">
      <alignment horizontal="center" vertical="center" wrapText="1"/>
      <protection hidden="1"/>
    </xf>
    <xf numFmtId="4" fontId="8" fillId="2" borderId="5" xfId="0" applyNumberFormat="1" applyFont="1" applyFill="1" applyBorder="1" applyAlignment="1" applyProtection="1">
      <alignment horizontal="center" vertical="center" wrapText="1"/>
      <protection hidden="1"/>
    </xf>
    <xf numFmtId="4" fontId="8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7" xfId="3" applyFill="1" applyBorder="1" applyAlignment="1" applyProtection="1">
      <alignment horizontal="center"/>
      <protection hidden="1"/>
    </xf>
    <xf numFmtId="0" fontId="6" fillId="2" borderId="0" xfId="3" applyFill="1" applyBorder="1" applyAlignment="1" applyProtection="1">
      <alignment horizontal="center"/>
      <protection hidden="1"/>
    </xf>
    <xf numFmtId="0" fontId="6" fillId="2" borderId="8" xfId="3" applyFill="1" applyBorder="1" applyAlignment="1" applyProtection="1">
      <alignment horizontal="center"/>
      <protection hidden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9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3928BA"/>
      <color rgb="FF271B7D"/>
      <color rgb="FFFF9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395653</xdr:colOff>
      <xdr:row>1</xdr:row>
      <xdr:rowOff>0</xdr:rowOff>
    </xdr:from>
    <xdr:ext cx="6664325" cy="10770384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F8D09B4-EB56-4B6F-A5B4-5448A68C7AEE}"/>
            </a:ext>
          </a:extLst>
        </xdr:cNvPr>
        <xdr:cNvSpPr txBox="1"/>
      </xdr:nvSpPr>
      <xdr:spPr>
        <a:xfrm>
          <a:off x="395653" y="190500"/>
          <a:ext cx="6664325" cy="10770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Contabi.van </a:t>
          </a:r>
          <a:r>
            <a:rPr lang="it-IT" sz="1100" b="1" i="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©</a:t>
          </a:r>
          <a:endParaRPr lang="it-IT">
            <a:effectLst/>
          </a:endParaRPr>
        </a:p>
        <a:p>
          <a:pPr algn="ctr"/>
          <a:r>
            <a:rPr lang="it-IT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Adeguamento a DLgs 102-2014 e s.m.i. - Strumento per il calcolo della</a:t>
          </a:r>
          <a:r>
            <a:rPr lang="it-IT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convenienza dell'investimento</a:t>
          </a:r>
          <a:endParaRPr lang="it-IT">
            <a:effectLst/>
          </a:endParaRPr>
        </a:p>
        <a:p>
          <a:endParaRPr lang="it-IT" sz="1100" b="1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Premessa</a:t>
          </a:r>
          <a:endParaRPr lang="it-IT">
            <a:effectLst/>
          </a:endParaRPr>
        </a:p>
        <a:p>
          <a:pPr algn="l"/>
          <a:endParaRPr lang="it-IT" sz="1100" b="1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Scopo e caratteristiche dello strumento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Contabi.van può essere utile a chi, già in possesso di una buona conoscenza della normativa che regolamenta l'argomento, desidera avere conferma o conoscere se l'investimento nell'impianto di termoregolazione e contabilizzazione possiede i requisiti di convenienza economica.</a:t>
          </a: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Contabi.van è stato sviluppato per uso interno da Studio Saparo che lo rilascia gratuitamente secondo le condizioni di licenza sotto indicate.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Contabi.van è basato su Microsoft Excel 2016 per cui chi lo utilizza deve disporre del prodotto e di una conoscenza almeno di base dello stesso.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>
            <a:effectLst/>
          </a:endParaRPr>
        </a:p>
        <a:p>
          <a:pPr algn="l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Compatibilità software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Contabi.van è sicuramente compatibile con Microsoft Excel 2016, Excel 2013 ed Excel 2010.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salvato come Excel versioni 97, 2003 e 2007 è utilizzabile, ma alcune funzionalità possono essere compromesse. Si consiglia nel caso la massima attenzione nel valutare i risultati dei calcoli. 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Non è compatibile attualmente con Microsoft Excel Mobile.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Studio Saparo non ha possibilità di verificare la compatibilità di Contabi.van con prodotti open source alternativi ad Excel. Eventuali feedback in proposito sono molto graditi.</a:t>
          </a:r>
          <a:endParaRPr lang="it-IT">
            <a:effectLst/>
          </a:endParaRPr>
        </a:p>
        <a:p>
          <a:pPr algn="l"/>
          <a:endParaRPr lang="it-IT" sz="1100" b="1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Avvertenza importante</a:t>
          </a:r>
          <a:endParaRPr lang="it-IT">
            <a:effectLst/>
          </a:endParaRPr>
        </a:p>
        <a:p>
          <a:pPr algn="l"/>
          <a:r>
            <a:rPr lang="it-IT" sz="11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causa di alcune carenze della normativa e della criticità di alcuni parametri da fissare per il calcolo della convenienza economica, chi non fosse a conoscenza della suddetta e delle nozioni finanziarie alla base della teoria del calcolo del Valore Attuale, </a:t>
          </a:r>
          <a:r>
            <a:rPr lang="it-IT" sz="1100" b="1" i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deve assolutamente rivolgersi ad un consulente esperto</a:t>
          </a:r>
          <a:r>
            <a:rPr lang="it-IT" sz="1100" b="1" i="1" u="non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prima di intraprendere qualunque decisione in base ai risultati ottenuti con Contabi.van.</a:t>
          </a:r>
          <a:endParaRPr lang="it-IT">
            <a:effectLst/>
          </a:endParaRPr>
        </a:p>
        <a:p>
          <a:pPr algn="l"/>
          <a:endParaRPr lang="it-IT" sz="1100" b="1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Download e malware</a:t>
          </a: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 consentire il download tramite internet, Contabi.van è stato copiato, esente da malware ed adware, su un server di proprietà di terzi e non gestito da Studio Saparo. È molto ragionevole supporre che il prodotto sia rimasto integro e libero da software indesiderati.</a:t>
          </a:r>
          <a:endParaRPr lang="it-IT">
            <a:effectLst/>
          </a:endParaRPr>
        </a:p>
        <a:p>
          <a:pPr algn="l"/>
          <a:endParaRPr lang="it-IT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Responsabilità</a:t>
          </a:r>
        </a:p>
        <a:p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Studio Saparo ha sviluppato con cura Contabi.van anche perché finalizzato al proprio uso interno. </a:t>
          </a:r>
          <a:endParaRPr lang="it-IT">
            <a:effectLst/>
          </a:endParaRPr>
        </a:p>
        <a:p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Studio Saparo ha piacere di condividere disinteressatamente, in spirito di collaborazione e cortesia, con chi apprezza, quanto è stato realizzato.</a:t>
          </a:r>
        </a:p>
        <a:p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seguito di quanto sopra comunicato ed avvertito, chi utilizza Contabi.van accetta che:</a:t>
          </a:r>
        </a:p>
        <a:p>
          <a:pPr lvl="1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lo strumento possa contenere involontari errori di progettazione ed errate interpretazioni della normativa;</a:t>
          </a:r>
        </a:p>
        <a:p>
          <a:pPr lvl="1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entrambi i suddetti inconvenienti possano causare errori nei risultati;</a:t>
          </a:r>
        </a:p>
        <a:p>
          <a:pPr lvl="1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Studio Saparo non possa essere ritenuto responsabile per i danni diretti od indiretti, di nessun genere, derivanti dall’utilizzo di Contabi.van.</a:t>
          </a:r>
          <a:endParaRPr lang="it-IT">
            <a:effectLst/>
          </a:endParaRPr>
        </a:p>
        <a:p>
          <a:pPr algn="l"/>
          <a:endParaRPr lang="it-IT" sz="1100" b="1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Assistenza all'uso e malfunzionamenti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Studio Saparo non offre supporto gratuito per l’utilizzo di Contabi.van.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Eventuali segnalazioni o suggerimenti riguardanti malfunzionamenti, errori di calcolo, omissioni, migliorie sono molto gradite. 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Studio Saparo si impegna a esaminare ed eventualmente risolvere o soddisfare quanto segnalatogli in tempi compatibili con gli altri suoi impegni professionali.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>
            <a:effectLst/>
          </a:endParaRPr>
        </a:p>
        <a:p>
          <a:pPr algn="l"/>
          <a:r>
            <a:rPr lang="it-IT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Licenza d’uso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Contabi.van è stato sviluppato per uso interno da Studio Saparo che ne conserva la proprietà.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Contabi.van è disponibile, nello stato di fatto (as it is) con licenza freeware. </a:t>
          </a: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E' protetto con password da modifiche.</a:t>
          </a: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Contabi.van può essere copiato e liberamente utilizzato, senza scadenze. Può essere ridistribuito, ma non è consentito gravare con oneri di nessun genere il ricevente.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Chi decidesse di ridistribuire Contabi.van attraverso internet, è pregato di indirizzare il link alla pagina http://www.studiosaparo.it/contabi_van.htm . Questo consente, solo a fini statistici, il conteggio dei download.  </a:t>
          </a:r>
          <a:endParaRPr lang="it-IT">
            <a:effectLst/>
          </a:endParaRPr>
        </a:p>
        <a:p>
          <a:pPr algn="l"/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Studio Saparo si riserva la possibilità di cessare in qualunque momento e senza preavviso la distribuzione Contabi.van.</a:t>
          </a:r>
          <a:endParaRPr lang="it-IT">
            <a:effectLst/>
          </a:endParaRPr>
        </a:p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udiosaparo.it/" TargetMode="External"/><Relationship Id="rId2" Type="http://schemas.openxmlformats.org/officeDocument/2006/relationships/hyperlink" Target="mailto:info@studiosaparo.it" TargetMode="External"/><Relationship Id="rId1" Type="http://schemas.openxmlformats.org/officeDocument/2006/relationships/hyperlink" Target="http://www.studiosaparo.it/calconto.htm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udiosaparo.it/calconto.htm" TargetMode="External"/><Relationship Id="rId2" Type="http://schemas.openxmlformats.org/officeDocument/2006/relationships/hyperlink" Target="mailto:info@studiosaparo.it" TargetMode="External"/><Relationship Id="rId1" Type="http://schemas.openxmlformats.org/officeDocument/2006/relationships/hyperlink" Target="http://www.studiosaparo.it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"/>
  <sheetViews>
    <sheetView showGridLines="0" showRowColHeaders="0" tabSelected="1" zoomScaleNormal="100" workbookViewId="0">
      <selection activeCell="O28" sqref="O28"/>
    </sheetView>
  </sheetViews>
  <sheetFormatPr defaultRowHeight="15" x14ac:dyDescent="0.25"/>
  <cols>
    <col min="1" max="16384" width="9.140625" style="1"/>
  </cols>
  <sheetData/>
  <sheetProtection algorithmName="SHA-512" hashValue="Q8YW9lrQi3MX4eQ+AE4R0/aRiqLlEgtixahDJp5yQ4lhzjxUtl24OhFd335ZU9wf0i5CCvv73JVs/jKm9mKTpQ==" saltValue="s+Ljndm9WjgEC2iu+XmIV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J28"/>
  <sheetViews>
    <sheetView showGridLines="0" showRowColHeaders="0" workbookViewId="0">
      <selection activeCell="L24" sqref="L24"/>
    </sheetView>
  </sheetViews>
  <sheetFormatPr defaultRowHeight="15" x14ac:dyDescent="0.25"/>
  <cols>
    <col min="1" max="9" width="9.140625" style="1"/>
    <col min="10" max="10" width="10.7109375" style="1" bestFit="1" customWidth="1"/>
    <col min="11" max="16384" width="9.140625" style="1"/>
  </cols>
  <sheetData>
    <row r="2" spans="2:10" ht="15.75" thickBot="1" x14ac:dyDescent="0.3">
      <c r="B2" s="2"/>
      <c r="C2" s="2"/>
      <c r="D2" s="2"/>
      <c r="E2" s="2"/>
      <c r="F2" s="2"/>
      <c r="G2" s="2"/>
      <c r="H2" s="2"/>
      <c r="I2" s="2"/>
      <c r="J2" s="2"/>
    </row>
    <row r="3" spans="2:10" ht="21.75" thickBot="1" x14ac:dyDescent="0.4">
      <c r="B3" s="57" t="s">
        <v>19</v>
      </c>
      <c r="C3" s="58"/>
      <c r="D3" s="58"/>
      <c r="E3" s="58"/>
      <c r="F3" s="58"/>
      <c r="G3" s="58"/>
      <c r="H3" s="58"/>
      <c r="I3" s="58"/>
      <c r="J3" s="59"/>
    </row>
    <row r="4" spans="2:10" ht="24" thickBot="1" x14ac:dyDescent="0.4">
      <c r="B4" s="60" t="s">
        <v>28</v>
      </c>
      <c r="C4" s="61"/>
      <c r="D4" s="61"/>
      <c r="E4" s="61"/>
      <c r="F4" s="61"/>
      <c r="G4" s="61"/>
      <c r="H4" s="61"/>
      <c r="I4" s="61"/>
      <c r="J4" s="62"/>
    </row>
    <row r="5" spans="2:10" ht="39.75" customHeight="1" thickBot="1" x14ac:dyDescent="0.3">
      <c r="B5" s="63" t="s">
        <v>42</v>
      </c>
      <c r="C5" s="64"/>
      <c r="D5" s="64"/>
      <c r="E5" s="64"/>
      <c r="F5" s="64"/>
      <c r="G5" s="64"/>
      <c r="H5" s="64"/>
      <c r="I5" s="64"/>
      <c r="J5" s="65"/>
    </row>
    <row r="6" spans="2:10" ht="15.75" thickBot="1" x14ac:dyDescent="0.3"/>
    <row r="7" spans="2:10" ht="15.75" thickBot="1" x14ac:dyDescent="0.3">
      <c r="B7" s="71" t="s">
        <v>89</v>
      </c>
      <c r="C7" s="72"/>
      <c r="D7" s="72"/>
      <c r="E7" s="72"/>
      <c r="F7" s="72"/>
      <c r="G7" s="72"/>
      <c r="H7" s="72"/>
      <c r="I7" s="72"/>
      <c r="J7" s="73"/>
    </row>
    <row r="8" spans="2:10" ht="15.75" thickBot="1" x14ac:dyDescent="0.3">
      <c r="B8" s="74" t="s">
        <v>20</v>
      </c>
      <c r="C8" s="75"/>
      <c r="D8" s="75"/>
      <c r="E8" s="75"/>
      <c r="F8" s="75"/>
      <c r="G8" s="75"/>
      <c r="H8" s="75"/>
      <c r="I8" s="75"/>
      <c r="J8" s="76"/>
    </row>
    <row r="9" spans="2:10" ht="15.75" thickBot="1" x14ac:dyDescent="0.3">
      <c r="B9" s="13" t="s">
        <v>31</v>
      </c>
      <c r="C9" s="89" t="s">
        <v>32</v>
      </c>
      <c r="D9" s="89"/>
      <c r="E9" s="89"/>
      <c r="F9" s="89"/>
      <c r="G9" s="89"/>
      <c r="H9" s="89"/>
      <c r="I9" s="89" t="s">
        <v>33</v>
      </c>
      <c r="J9" s="90"/>
    </row>
    <row r="10" spans="2:10" hidden="1" x14ac:dyDescent="0.25">
      <c r="B10" s="14" t="s">
        <v>34</v>
      </c>
      <c r="C10" s="91" t="s">
        <v>38</v>
      </c>
      <c r="D10" s="92"/>
      <c r="E10" s="92"/>
      <c r="F10" s="92"/>
      <c r="G10" s="92"/>
      <c r="H10" s="93"/>
      <c r="I10" s="83">
        <v>42663</v>
      </c>
      <c r="J10" s="84"/>
    </row>
    <row r="11" spans="2:10" hidden="1" x14ac:dyDescent="0.25">
      <c r="B11" s="15" t="s">
        <v>35</v>
      </c>
      <c r="C11" s="77" t="s">
        <v>39</v>
      </c>
      <c r="D11" s="78"/>
      <c r="E11" s="78"/>
      <c r="F11" s="78"/>
      <c r="G11" s="78"/>
      <c r="H11" s="79"/>
      <c r="I11" s="85">
        <v>42668</v>
      </c>
      <c r="J11" s="86"/>
    </row>
    <row r="12" spans="2:10" hidden="1" x14ac:dyDescent="0.25">
      <c r="B12" s="15" t="s">
        <v>36</v>
      </c>
      <c r="C12" s="80"/>
      <c r="D12" s="81"/>
      <c r="E12" s="81"/>
      <c r="F12" s="81"/>
      <c r="G12" s="81"/>
      <c r="H12" s="82"/>
      <c r="I12" s="87"/>
      <c r="J12" s="88"/>
    </row>
    <row r="13" spans="2:10" hidden="1" x14ac:dyDescent="0.25">
      <c r="B13" s="16" t="s">
        <v>37</v>
      </c>
      <c r="C13" s="94" t="s">
        <v>40</v>
      </c>
      <c r="D13" s="95"/>
      <c r="E13" s="95"/>
      <c r="F13" s="95"/>
      <c r="G13" s="95"/>
      <c r="H13" s="96"/>
      <c r="I13" s="85">
        <v>42686</v>
      </c>
      <c r="J13" s="97"/>
    </row>
    <row r="14" spans="2:10" hidden="1" x14ac:dyDescent="0.25">
      <c r="B14" s="17" t="s">
        <v>44</v>
      </c>
      <c r="C14" s="94" t="s">
        <v>43</v>
      </c>
      <c r="D14" s="95"/>
      <c r="E14" s="95"/>
      <c r="F14" s="95"/>
      <c r="G14" s="95"/>
      <c r="H14" s="96"/>
      <c r="I14" s="85">
        <v>42687</v>
      </c>
      <c r="J14" s="97"/>
    </row>
    <row r="15" spans="2:10" hidden="1" x14ac:dyDescent="0.25">
      <c r="B15" s="18" t="s">
        <v>45</v>
      </c>
      <c r="C15" s="66" t="s">
        <v>43</v>
      </c>
      <c r="D15" s="67"/>
      <c r="E15" s="67"/>
      <c r="F15" s="67"/>
      <c r="G15" s="67"/>
      <c r="H15" s="68"/>
      <c r="I15" s="69">
        <v>42688</v>
      </c>
      <c r="J15" s="70"/>
    </row>
    <row r="16" spans="2:10" hidden="1" x14ac:dyDescent="0.25">
      <c r="B16" s="19" t="s">
        <v>46</v>
      </c>
      <c r="C16" s="103" t="s">
        <v>47</v>
      </c>
      <c r="D16" s="104"/>
      <c r="E16" s="104"/>
      <c r="F16" s="104"/>
      <c r="G16" s="104"/>
      <c r="H16" s="105"/>
      <c r="I16" s="101">
        <v>42689</v>
      </c>
      <c r="J16" s="102"/>
    </row>
    <row r="17" spans="2:10" hidden="1" x14ac:dyDescent="0.25">
      <c r="B17" s="17" t="s">
        <v>49</v>
      </c>
      <c r="C17" s="94" t="s">
        <v>48</v>
      </c>
      <c r="D17" s="95"/>
      <c r="E17" s="95"/>
      <c r="F17" s="95"/>
      <c r="G17" s="95"/>
      <c r="H17" s="96"/>
      <c r="I17" s="85">
        <v>42696</v>
      </c>
      <c r="J17" s="97"/>
    </row>
    <row r="18" spans="2:10" hidden="1" x14ac:dyDescent="0.25">
      <c r="B18" s="23" t="s">
        <v>50</v>
      </c>
      <c r="C18" s="111" t="s">
        <v>51</v>
      </c>
      <c r="D18" s="112"/>
      <c r="E18" s="112"/>
      <c r="F18" s="112"/>
      <c r="G18" s="112"/>
      <c r="H18" s="113"/>
      <c r="I18" s="117">
        <v>42709</v>
      </c>
      <c r="J18" s="118"/>
    </row>
    <row r="19" spans="2:10" ht="15.75" hidden="1" customHeight="1" x14ac:dyDescent="0.25">
      <c r="B19" s="24" t="s">
        <v>54</v>
      </c>
      <c r="C19" s="106" t="s">
        <v>73</v>
      </c>
      <c r="D19" s="107"/>
      <c r="E19" s="107"/>
      <c r="F19" s="107"/>
      <c r="G19" s="107"/>
      <c r="H19" s="108"/>
      <c r="I19" s="109">
        <v>42710</v>
      </c>
      <c r="J19" s="110"/>
    </row>
    <row r="20" spans="2:10" ht="15.75" hidden="1" customHeight="1" x14ac:dyDescent="0.25">
      <c r="B20" s="24" t="s">
        <v>56</v>
      </c>
      <c r="C20" s="98" t="s">
        <v>61</v>
      </c>
      <c r="D20" s="98"/>
      <c r="E20" s="98"/>
      <c r="F20" s="98"/>
      <c r="G20" s="98"/>
      <c r="H20" s="98"/>
      <c r="I20" s="99">
        <v>42725</v>
      </c>
      <c r="J20" s="100"/>
    </row>
    <row r="21" spans="2:10" ht="15.75" hidden="1" customHeight="1" x14ac:dyDescent="0.25">
      <c r="B21" s="24" t="s">
        <v>58</v>
      </c>
      <c r="C21" s="98" t="s">
        <v>59</v>
      </c>
      <c r="D21" s="98"/>
      <c r="E21" s="98"/>
      <c r="F21" s="98"/>
      <c r="G21" s="98"/>
      <c r="H21" s="98"/>
      <c r="I21" s="99">
        <v>42744</v>
      </c>
      <c r="J21" s="100"/>
    </row>
    <row r="22" spans="2:10" ht="15.75" hidden="1" customHeight="1" x14ac:dyDescent="0.25">
      <c r="B22" s="24" t="s">
        <v>60</v>
      </c>
      <c r="C22" s="98" t="s">
        <v>62</v>
      </c>
      <c r="D22" s="98"/>
      <c r="E22" s="98"/>
      <c r="F22" s="98"/>
      <c r="G22" s="98"/>
      <c r="H22" s="98"/>
      <c r="I22" s="99">
        <v>42749</v>
      </c>
      <c r="J22" s="100"/>
    </row>
    <row r="23" spans="2:10" ht="31.5" customHeight="1" x14ac:dyDescent="0.25">
      <c r="B23" s="40" t="s">
        <v>72</v>
      </c>
      <c r="C23" s="119" t="s">
        <v>74</v>
      </c>
      <c r="D23" s="119"/>
      <c r="E23" s="119"/>
      <c r="F23" s="119"/>
      <c r="G23" s="119"/>
      <c r="H23" s="119"/>
      <c r="I23" s="120">
        <v>42770</v>
      </c>
      <c r="J23" s="121"/>
    </row>
    <row r="24" spans="2:10" ht="18" customHeight="1" x14ac:dyDescent="0.25">
      <c r="B24" s="24" t="s">
        <v>75</v>
      </c>
      <c r="C24" s="98" t="s">
        <v>76</v>
      </c>
      <c r="D24" s="98"/>
      <c r="E24" s="98"/>
      <c r="F24" s="98"/>
      <c r="G24" s="98"/>
      <c r="H24" s="98"/>
      <c r="I24" s="99">
        <v>42775</v>
      </c>
      <c r="J24" s="100"/>
    </row>
    <row r="25" spans="2:10" ht="18" customHeight="1" x14ac:dyDescent="0.25">
      <c r="B25" s="53" t="s">
        <v>77</v>
      </c>
      <c r="C25" s="125" t="s">
        <v>81</v>
      </c>
      <c r="D25" s="125"/>
      <c r="E25" s="125"/>
      <c r="F25" s="125"/>
      <c r="G25" s="125"/>
      <c r="H25" s="125"/>
      <c r="I25" s="126">
        <v>42832</v>
      </c>
      <c r="J25" s="127"/>
    </row>
    <row r="26" spans="2:10" ht="36" customHeight="1" x14ac:dyDescent="0.25">
      <c r="B26" s="54" t="s">
        <v>83</v>
      </c>
      <c r="C26" s="122" t="s">
        <v>84</v>
      </c>
      <c r="D26" s="122"/>
      <c r="E26" s="122"/>
      <c r="F26" s="122"/>
      <c r="G26" s="122"/>
      <c r="H26" s="122"/>
      <c r="I26" s="123">
        <v>42865</v>
      </c>
      <c r="J26" s="124"/>
    </row>
    <row r="27" spans="2:10" ht="36" customHeight="1" thickBot="1" x14ac:dyDescent="0.3">
      <c r="B27" s="46" t="s">
        <v>87</v>
      </c>
      <c r="C27" s="114" t="s">
        <v>88</v>
      </c>
      <c r="D27" s="114"/>
      <c r="E27" s="114"/>
      <c r="F27" s="114"/>
      <c r="G27" s="114"/>
      <c r="H27" s="114"/>
      <c r="I27" s="115">
        <v>42895</v>
      </c>
      <c r="J27" s="116"/>
    </row>
    <row r="28" spans="2:10" ht="15.75" thickBot="1" x14ac:dyDescent="0.3">
      <c r="B28" s="20" t="s">
        <v>21</v>
      </c>
      <c r="C28" s="21"/>
      <c r="D28" s="21"/>
      <c r="E28" s="21"/>
      <c r="F28" s="21"/>
      <c r="G28" s="21"/>
      <c r="H28" s="21"/>
      <c r="I28" s="21"/>
      <c r="J28" s="22" t="s">
        <v>22</v>
      </c>
    </row>
  </sheetData>
  <sheetProtection algorithmName="SHA-512" hashValue="f3CoXpgAJE8NnaLBtOKkdlPqUBF0tLudTIm2TJsr/3Gkg0ldWZeK3x8YLU1wOo5FXORSvgptzemxZpDlkWlIeg==" saltValue="zII7Th3Wwe98J5o7GW8cmQ==" spinCount="100000" sheet="1" objects="1" scenarios="1"/>
  <mergeCells count="41">
    <mergeCell ref="C27:H27"/>
    <mergeCell ref="I27:J27"/>
    <mergeCell ref="I18:J18"/>
    <mergeCell ref="C24:H24"/>
    <mergeCell ref="I24:J24"/>
    <mergeCell ref="C23:H23"/>
    <mergeCell ref="I23:J23"/>
    <mergeCell ref="C22:H22"/>
    <mergeCell ref="I22:J22"/>
    <mergeCell ref="C26:H26"/>
    <mergeCell ref="I26:J26"/>
    <mergeCell ref="C25:H25"/>
    <mergeCell ref="I25:J25"/>
    <mergeCell ref="C21:H21"/>
    <mergeCell ref="I21:J21"/>
    <mergeCell ref="I14:J14"/>
    <mergeCell ref="I17:J17"/>
    <mergeCell ref="C17:H17"/>
    <mergeCell ref="I16:J16"/>
    <mergeCell ref="C16:H16"/>
    <mergeCell ref="C20:H20"/>
    <mergeCell ref="I20:J20"/>
    <mergeCell ref="C19:H19"/>
    <mergeCell ref="I19:J19"/>
    <mergeCell ref="C18:H18"/>
    <mergeCell ref="B3:J3"/>
    <mergeCell ref="B4:J4"/>
    <mergeCell ref="B5:J5"/>
    <mergeCell ref="C15:H15"/>
    <mergeCell ref="I15:J15"/>
    <mergeCell ref="B7:J7"/>
    <mergeCell ref="B8:J8"/>
    <mergeCell ref="C11:H12"/>
    <mergeCell ref="I10:J10"/>
    <mergeCell ref="I11:J12"/>
    <mergeCell ref="C9:H9"/>
    <mergeCell ref="I9:J9"/>
    <mergeCell ref="C10:H10"/>
    <mergeCell ref="C13:H13"/>
    <mergeCell ref="I13:J13"/>
    <mergeCell ref="C14:H14"/>
  </mergeCells>
  <hyperlinks>
    <hyperlink ref="B8:J8" r:id="rId1" display="Verifica presenza di nuove versioni"/>
    <hyperlink ref="J28" r:id="rId2"/>
    <hyperlink ref="B28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Q36"/>
  <sheetViews>
    <sheetView showGridLines="0" showRowColHeaders="0" zoomScaleNormal="100" workbookViewId="0">
      <selection activeCell="N17" sqref="N17"/>
    </sheetView>
  </sheetViews>
  <sheetFormatPr defaultRowHeight="15" x14ac:dyDescent="0.25"/>
  <cols>
    <col min="1" max="1" width="14.42578125" style="5" customWidth="1"/>
    <col min="2" max="2" width="14" style="3" customWidth="1"/>
    <col min="3" max="3" width="21.7109375" style="4" customWidth="1"/>
    <col min="4" max="4" width="11.85546875" style="5" bestFit="1" customWidth="1"/>
    <col min="5" max="5" width="12" style="5" bestFit="1" customWidth="1"/>
    <col min="6" max="6" width="12.5703125" style="5" bestFit="1" customWidth="1"/>
    <col min="7" max="14" width="10.5703125" style="5" bestFit="1" customWidth="1"/>
    <col min="15" max="15" width="43.140625" style="6" customWidth="1"/>
    <col min="16" max="16" width="27.7109375" style="6" customWidth="1"/>
    <col min="17" max="17" width="34.5703125" style="5" bestFit="1" customWidth="1"/>
    <col min="18" max="18" width="9.140625" style="5"/>
    <col min="19" max="19" width="9.140625" style="5" customWidth="1"/>
    <col min="20" max="16384" width="9.140625" style="5"/>
  </cols>
  <sheetData>
    <row r="1" spans="2:16" ht="33.75" customHeight="1" thickBot="1" x14ac:dyDescent="0.3">
      <c r="P1" s="128"/>
    </row>
    <row r="2" spans="2:16" s="7" customFormat="1" ht="19.5" thickTop="1" x14ac:dyDescent="0.25">
      <c r="B2" s="129" t="s">
        <v>19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28"/>
    </row>
    <row r="3" spans="2:16" s="7" customFormat="1" ht="21" x14ac:dyDescent="0.25">
      <c r="B3" s="132" t="s">
        <v>29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  <c r="P3" s="128"/>
    </row>
    <row r="4" spans="2:16" s="7" customFormat="1" ht="17.25" customHeight="1" x14ac:dyDescent="0.25">
      <c r="B4" s="135" t="s">
        <v>41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  <c r="P4" s="128"/>
    </row>
    <row r="5" spans="2:16" s="7" customFormat="1" x14ac:dyDescent="0.25">
      <c r="B5" s="138" t="s">
        <v>23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40"/>
      <c r="P5" s="128"/>
    </row>
    <row r="6" spans="2:16" s="7" customFormat="1" ht="15.75" thickBot="1" x14ac:dyDescent="0.3">
      <c r="B6" s="141" t="s">
        <v>25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  <c r="P6" s="128"/>
    </row>
    <row r="7" spans="2:16" s="7" customFormat="1" ht="16.5" thickTop="1" thickBot="1" x14ac:dyDescent="0.3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8"/>
    </row>
    <row r="8" spans="2:16" x14ac:dyDescent="0.25">
      <c r="B8" s="144" t="s">
        <v>24</v>
      </c>
      <c r="C8" s="145"/>
      <c r="D8" s="145"/>
      <c r="E8" s="148" t="s">
        <v>6</v>
      </c>
      <c r="F8" s="148"/>
      <c r="G8" s="148"/>
      <c r="H8" s="148"/>
      <c r="I8" s="148"/>
      <c r="J8" s="148"/>
      <c r="K8" s="148"/>
      <c r="L8" s="148"/>
      <c r="M8" s="148"/>
      <c r="N8" s="148"/>
      <c r="O8" s="25" t="s">
        <v>26</v>
      </c>
      <c r="P8" s="128"/>
    </row>
    <row r="9" spans="2:16" ht="35.1" customHeight="1" x14ac:dyDescent="0.25">
      <c r="B9" s="146"/>
      <c r="C9" s="147"/>
      <c r="D9" s="147"/>
      <c r="E9" s="26">
        <v>1</v>
      </c>
      <c r="F9" s="26">
        <v>2</v>
      </c>
      <c r="G9" s="26">
        <v>3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48" t="s">
        <v>64</v>
      </c>
      <c r="P9" s="128"/>
    </row>
    <row r="10" spans="2:16" ht="35.1" customHeight="1" x14ac:dyDescent="0.25">
      <c r="B10" s="149" t="s">
        <v>12</v>
      </c>
      <c r="C10" s="27" t="s">
        <v>9</v>
      </c>
      <c r="D10" s="41">
        <v>1.4999999999999999E-2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2" t="s">
        <v>53</v>
      </c>
      <c r="P10" s="128"/>
    </row>
    <row r="11" spans="2:16" ht="35.1" customHeight="1" x14ac:dyDescent="0.25">
      <c r="B11" s="149"/>
      <c r="C11" s="27" t="s">
        <v>16</v>
      </c>
      <c r="D11" s="42">
        <v>1.4999999999999999E-2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49" t="s">
        <v>65</v>
      </c>
      <c r="P11" s="128"/>
    </row>
    <row r="12" spans="2:16" ht="35.1" customHeight="1" x14ac:dyDescent="0.25">
      <c r="B12" s="149"/>
      <c r="C12" s="27" t="s">
        <v>10</v>
      </c>
      <c r="D12" s="42">
        <v>0.01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49" t="s">
        <v>66</v>
      </c>
      <c r="P12" s="128"/>
    </row>
    <row r="13" spans="2:16" ht="35.1" customHeight="1" x14ac:dyDescent="0.25">
      <c r="B13" s="149"/>
      <c r="C13" s="27" t="s">
        <v>11</v>
      </c>
      <c r="D13" s="43">
        <v>36000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50" t="s">
        <v>67</v>
      </c>
      <c r="P13" s="128"/>
    </row>
    <row r="14" spans="2:16" ht="35.1" customHeight="1" x14ac:dyDescent="0.25">
      <c r="B14" s="149" t="s">
        <v>14</v>
      </c>
      <c r="C14" s="27" t="s">
        <v>1</v>
      </c>
      <c r="D14" s="29"/>
      <c r="E14" s="43">
        <v>-8000</v>
      </c>
      <c r="F14" s="30"/>
      <c r="G14" s="30"/>
      <c r="H14" s="30"/>
      <c r="I14" s="30"/>
      <c r="J14" s="30"/>
      <c r="K14" s="30"/>
      <c r="L14" s="30"/>
      <c r="M14" s="30"/>
      <c r="N14" s="30"/>
      <c r="O14" s="50" t="s">
        <v>68</v>
      </c>
      <c r="P14" s="128"/>
    </row>
    <row r="15" spans="2:16" ht="35.1" customHeight="1" x14ac:dyDescent="0.25">
      <c r="B15" s="149"/>
      <c r="C15" s="27" t="s">
        <v>4</v>
      </c>
      <c r="D15" s="29"/>
      <c r="E15" s="43">
        <v>-22000</v>
      </c>
      <c r="F15" s="30"/>
      <c r="G15" s="30"/>
      <c r="H15" s="30"/>
      <c r="I15" s="30"/>
      <c r="J15" s="30"/>
      <c r="K15" s="30"/>
      <c r="L15" s="30"/>
      <c r="M15" s="30"/>
      <c r="N15" s="30"/>
      <c r="O15" s="50" t="s">
        <v>69</v>
      </c>
      <c r="P15" s="128"/>
    </row>
    <row r="16" spans="2:16" ht="35.1" customHeight="1" x14ac:dyDescent="0.25">
      <c r="B16" s="149"/>
      <c r="C16" s="27" t="s">
        <v>7</v>
      </c>
      <c r="D16" s="29"/>
      <c r="E16" s="44">
        <v>-200</v>
      </c>
      <c r="F16" s="30">
        <f>+E16*(1+$D$11)</f>
        <v>-202.99999999999997</v>
      </c>
      <c r="G16" s="30">
        <f t="shared" ref="G16:N16" si="0">+F16*(1+$D$11)</f>
        <v>-206.04499999999996</v>
      </c>
      <c r="H16" s="30">
        <f t="shared" si="0"/>
        <v>-209.13567499999994</v>
      </c>
      <c r="I16" s="30">
        <f t="shared" si="0"/>
        <v>-212.27271012499992</v>
      </c>
      <c r="J16" s="30">
        <f t="shared" si="0"/>
        <v>-215.4568007768749</v>
      </c>
      <c r="K16" s="30">
        <f t="shared" si="0"/>
        <v>-218.688652788528</v>
      </c>
      <c r="L16" s="30">
        <f t="shared" si="0"/>
        <v>-221.96898258035591</v>
      </c>
      <c r="M16" s="30">
        <f t="shared" si="0"/>
        <v>-225.29851731906123</v>
      </c>
      <c r="N16" s="30">
        <f t="shared" si="0"/>
        <v>-228.67799507884712</v>
      </c>
      <c r="O16" s="50" t="s">
        <v>70</v>
      </c>
      <c r="P16" s="128"/>
    </row>
    <row r="17" spans="2:17" ht="50.25" customHeight="1" x14ac:dyDescent="0.25">
      <c r="B17" s="149"/>
      <c r="C17" s="27" t="s">
        <v>3</v>
      </c>
      <c r="D17" s="43" t="s">
        <v>90</v>
      </c>
      <c r="E17" s="31">
        <f>IF($D$17="no",0,-(E14+E15+E16)/10*50%)</f>
        <v>0</v>
      </c>
      <c r="F17" s="31">
        <f>IF($D$17="no",0,E17-F16/10*50%)</f>
        <v>0</v>
      </c>
      <c r="G17" s="31">
        <f t="shared" ref="G17:N17" si="1">IF($D$17="no",0,F17-G16/10*50%)</f>
        <v>0</v>
      </c>
      <c r="H17" s="31">
        <f t="shared" si="1"/>
        <v>0</v>
      </c>
      <c r="I17" s="31">
        <f t="shared" si="1"/>
        <v>0</v>
      </c>
      <c r="J17" s="31">
        <f t="shared" si="1"/>
        <v>0</v>
      </c>
      <c r="K17" s="31">
        <f t="shared" si="1"/>
        <v>0</v>
      </c>
      <c r="L17" s="31">
        <f t="shared" si="1"/>
        <v>0</v>
      </c>
      <c r="M17" s="31">
        <f t="shared" si="1"/>
        <v>0</v>
      </c>
      <c r="N17" s="31">
        <f t="shared" si="1"/>
        <v>0</v>
      </c>
      <c r="O17" s="52" t="s">
        <v>92</v>
      </c>
      <c r="P17" s="128"/>
    </row>
    <row r="18" spans="2:17" ht="35.1" customHeight="1" x14ac:dyDescent="0.25">
      <c r="B18" s="149" t="s">
        <v>15</v>
      </c>
      <c r="C18" s="27" t="s">
        <v>18</v>
      </c>
      <c r="D18" s="29"/>
      <c r="E18" s="44">
        <v>-1300</v>
      </c>
      <c r="F18" s="30">
        <f>+E18*(1+$D$11)</f>
        <v>-1319.4999999999998</v>
      </c>
      <c r="G18" s="30">
        <f t="shared" ref="G18:N18" si="2">+F18*(1+$D$11)</f>
        <v>-1339.2924999999996</v>
      </c>
      <c r="H18" s="30">
        <f t="shared" si="2"/>
        <v>-1359.3818874999995</v>
      </c>
      <c r="I18" s="30">
        <f t="shared" si="2"/>
        <v>-1379.7726158124995</v>
      </c>
      <c r="J18" s="30">
        <f t="shared" si="2"/>
        <v>-1400.4692050496867</v>
      </c>
      <c r="K18" s="30">
        <f t="shared" si="2"/>
        <v>-1421.4762431254319</v>
      </c>
      <c r="L18" s="30">
        <f t="shared" si="2"/>
        <v>-1442.7983867723133</v>
      </c>
      <c r="M18" s="30">
        <f t="shared" si="2"/>
        <v>-1464.4403625738978</v>
      </c>
      <c r="N18" s="30">
        <f t="shared" si="2"/>
        <v>-1486.406968012506</v>
      </c>
      <c r="O18" s="50" t="s">
        <v>79</v>
      </c>
      <c r="P18" s="128"/>
    </row>
    <row r="19" spans="2:17" ht="35.1" customHeight="1" x14ac:dyDescent="0.25">
      <c r="B19" s="149"/>
      <c r="C19" s="27" t="s">
        <v>2</v>
      </c>
      <c r="D19" s="29"/>
      <c r="E19" s="43">
        <v>0</v>
      </c>
      <c r="F19" s="30">
        <f>+E19*(1+$D$12)</f>
        <v>0</v>
      </c>
      <c r="G19" s="30">
        <f t="shared" ref="G19" si="3">+F19*(1+$D$12)</f>
        <v>0</v>
      </c>
      <c r="H19" s="30">
        <f t="shared" ref="H19" si="4">+G19*(1+$D$12)</f>
        <v>0</v>
      </c>
      <c r="I19" s="30">
        <f t="shared" ref="I19" si="5">+H19*(1+$D$12)</f>
        <v>0</v>
      </c>
      <c r="J19" s="30">
        <f t="shared" ref="J19" si="6">+I19*(1+$D$12)</f>
        <v>0</v>
      </c>
      <c r="K19" s="30">
        <f t="shared" ref="K19" si="7">+J19*(1+$D$12)</f>
        <v>0</v>
      </c>
      <c r="L19" s="30">
        <f t="shared" ref="L19" si="8">+K19*(1+$D$12)</f>
        <v>0</v>
      </c>
      <c r="M19" s="30">
        <f t="shared" ref="M19" si="9">+L19*(1+$D$12)</f>
        <v>0</v>
      </c>
      <c r="N19" s="30">
        <f t="shared" ref="N19" si="10">+M19*(1+$D$12)</f>
        <v>0</v>
      </c>
      <c r="O19" s="51" t="s">
        <v>63</v>
      </c>
      <c r="P19" s="128"/>
    </row>
    <row r="20" spans="2:17" ht="53.25" customHeight="1" x14ac:dyDescent="0.25">
      <c r="B20" s="32" t="s">
        <v>52</v>
      </c>
      <c r="C20" s="27" t="s">
        <v>71</v>
      </c>
      <c r="D20" s="43">
        <v>1300</v>
      </c>
      <c r="E20" s="29"/>
      <c r="F20" s="30"/>
      <c r="G20" s="30"/>
      <c r="H20" s="30"/>
      <c r="I20" s="30"/>
      <c r="J20" s="30"/>
      <c r="K20" s="30"/>
      <c r="L20" s="30"/>
      <c r="M20" s="30"/>
      <c r="N20" s="29">
        <f>+D20*(1+D11)^10</f>
        <v>1508.7030725326931</v>
      </c>
      <c r="O20" s="50" t="s">
        <v>80</v>
      </c>
      <c r="P20" s="128"/>
    </row>
    <row r="21" spans="2:17" ht="35.1" customHeight="1" x14ac:dyDescent="0.25">
      <c r="B21" s="150" t="s">
        <v>55</v>
      </c>
      <c r="C21" s="28"/>
      <c r="D21" s="154"/>
      <c r="E21" s="43"/>
      <c r="F21" s="45"/>
      <c r="G21" s="45"/>
      <c r="H21" s="45"/>
      <c r="I21" s="45"/>
      <c r="J21" s="45"/>
      <c r="K21" s="45"/>
      <c r="L21" s="45"/>
      <c r="M21" s="45"/>
      <c r="N21" s="43"/>
      <c r="O21" s="152" t="s">
        <v>78</v>
      </c>
      <c r="P21" s="128"/>
    </row>
    <row r="22" spans="2:17" ht="35.1" customHeight="1" x14ac:dyDescent="0.25">
      <c r="B22" s="151"/>
      <c r="C22" s="28"/>
      <c r="D22" s="155"/>
      <c r="E22" s="43"/>
      <c r="F22" s="45"/>
      <c r="G22" s="45"/>
      <c r="H22" s="45"/>
      <c r="I22" s="45"/>
      <c r="J22" s="45"/>
      <c r="K22" s="45"/>
      <c r="L22" s="45"/>
      <c r="M22" s="45"/>
      <c r="N22" s="43"/>
      <c r="O22" s="153"/>
      <c r="P22" s="128"/>
    </row>
    <row r="23" spans="2:17" ht="105.75" customHeight="1" x14ac:dyDescent="0.25">
      <c r="B23" s="150" t="s">
        <v>86</v>
      </c>
      <c r="C23" s="27" t="s">
        <v>30</v>
      </c>
      <c r="D23" s="41">
        <v>0.1</v>
      </c>
      <c r="E23" s="30">
        <f>+D13*D23</f>
        <v>3600</v>
      </c>
      <c r="F23" s="30">
        <f>+E23*(1+$D$12)</f>
        <v>3636</v>
      </c>
      <c r="G23" s="30">
        <f t="shared" ref="G23:N24" si="11">+F23*(1+$D$12)</f>
        <v>3672.36</v>
      </c>
      <c r="H23" s="30">
        <f t="shared" si="11"/>
        <v>3709.0836000000004</v>
      </c>
      <c r="I23" s="30">
        <f t="shared" si="11"/>
        <v>3746.1744360000002</v>
      </c>
      <c r="J23" s="30">
        <f t="shared" si="11"/>
        <v>3783.6361803600003</v>
      </c>
      <c r="K23" s="30">
        <f t="shared" si="11"/>
        <v>3821.4725421636003</v>
      </c>
      <c r="L23" s="30">
        <f t="shared" si="11"/>
        <v>3859.6872675852364</v>
      </c>
      <c r="M23" s="30">
        <f t="shared" si="11"/>
        <v>3898.2841402610889</v>
      </c>
      <c r="N23" s="30">
        <f t="shared" si="11"/>
        <v>3937.2669816636999</v>
      </c>
      <c r="O23" s="50" t="s">
        <v>82</v>
      </c>
      <c r="P23" s="128"/>
    </row>
    <row r="24" spans="2:17" ht="90.75" customHeight="1" x14ac:dyDescent="0.25">
      <c r="B24" s="151"/>
      <c r="C24" s="27" t="s">
        <v>57</v>
      </c>
      <c r="D24" s="41">
        <v>0.1</v>
      </c>
      <c r="E24" s="30">
        <f>+(D13)*D24</f>
        <v>3600</v>
      </c>
      <c r="F24" s="30">
        <f>+E24*(1+$D$12)</f>
        <v>3636</v>
      </c>
      <c r="G24" s="30">
        <f t="shared" si="11"/>
        <v>3672.36</v>
      </c>
      <c r="H24" s="30">
        <f t="shared" si="11"/>
        <v>3709.0836000000004</v>
      </c>
      <c r="I24" s="30">
        <f t="shared" si="11"/>
        <v>3746.1744360000002</v>
      </c>
      <c r="J24" s="30">
        <f t="shared" si="11"/>
        <v>3783.6361803600003</v>
      </c>
      <c r="K24" s="30">
        <f t="shared" si="11"/>
        <v>3821.4725421636003</v>
      </c>
      <c r="L24" s="30">
        <f t="shared" si="11"/>
        <v>3859.6872675852364</v>
      </c>
      <c r="M24" s="30">
        <f t="shared" si="11"/>
        <v>3898.2841402610889</v>
      </c>
      <c r="N24" s="30">
        <f t="shared" si="11"/>
        <v>3937.2669816636999</v>
      </c>
      <c r="O24" s="50" t="s">
        <v>85</v>
      </c>
      <c r="P24" s="128"/>
    </row>
    <row r="25" spans="2:17" ht="35.1" customHeight="1" x14ac:dyDescent="0.25">
      <c r="B25" s="33" t="s">
        <v>13</v>
      </c>
      <c r="C25" s="27" t="s">
        <v>17</v>
      </c>
      <c r="D25" s="47"/>
      <c r="E25" s="30">
        <f t="shared" ref="E25:N25" si="12">SUM(E14:E24)</f>
        <v>-24300</v>
      </c>
      <c r="F25" s="30">
        <f t="shared" si="12"/>
        <v>5749.5</v>
      </c>
      <c r="G25" s="30">
        <f t="shared" si="12"/>
        <v>5799.3825000000006</v>
      </c>
      <c r="H25" s="30">
        <f t="shared" si="12"/>
        <v>5849.6496375000006</v>
      </c>
      <c r="I25" s="30">
        <f t="shared" si="12"/>
        <v>5900.3035460625015</v>
      </c>
      <c r="J25" s="30">
        <f t="shared" si="12"/>
        <v>5951.3463548934387</v>
      </c>
      <c r="K25" s="30">
        <f t="shared" si="12"/>
        <v>6002.7801884132405</v>
      </c>
      <c r="L25" s="30">
        <f t="shared" si="12"/>
        <v>6054.6071658178034</v>
      </c>
      <c r="M25" s="30">
        <f t="shared" si="12"/>
        <v>6106.8294006292181</v>
      </c>
      <c r="N25" s="30">
        <f t="shared" si="12"/>
        <v>7668.1520727687403</v>
      </c>
      <c r="O25" s="52" t="s">
        <v>27</v>
      </c>
      <c r="P25" s="128"/>
    </row>
    <row r="26" spans="2:17" ht="35.1" customHeight="1" x14ac:dyDescent="0.25">
      <c r="B26" s="33"/>
      <c r="C26" s="27" t="s">
        <v>5</v>
      </c>
      <c r="D26" s="34">
        <f>IF(11-(+COUNTIF(E26:N26,"&gt;=0"))&lt;10,11-(+COUNTIF(E26:N26,"&gt;=0")),"&gt;10 anni")</f>
        <v>6</v>
      </c>
      <c r="E26" s="30">
        <f>+E25</f>
        <v>-24300</v>
      </c>
      <c r="F26" s="30">
        <f>+E26+F25</f>
        <v>-18550.5</v>
      </c>
      <c r="G26" s="30">
        <f t="shared" ref="G26:N26" si="13">+F26+G25</f>
        <v>-12751.1175</v>
      </c>
      <c r="H26" s="30">
        <f t="shared" si="13"/>
        <v>-6901.4678624999997</v>
      </c>
      <c r="I26" s="30">
        <f t="shared" si="13"/>
        <v>-1001.1643164374982</v>
      </c>
      <c r="J26" s="30">
        <f t="shared" si="13"/>
        <v>4950.1820384559405</v>
      </c>
      <c r="K26" s="30">
        <f t="shared" si="13"/>
        <v>10952.962226869182</v>
      </c>
      <c r="L26" s="30">
        <f t="shared" si="13"/>
        <v>17007.569392686986</v>
      </c>
      <c r="M26" s="30">
        <f t="shared" si="13"/>
        <v>23114.398793316206</v>
      </c>
      <c r="N26" s="30">
        <f t="shared" si="13"/>
        <v>30782.550866084945</v>
      </c>
      <c r="O26" s="157" t="str">
        <f>+IF(D27&gt;0, "investimento vantaggioso","investimento non vantaggioso")</f>
        <v>investimento vantaggioso</v>
      </c>
      <c r="P26" s="128"/>
    </row>
    <row r="27" spans="2:17" ht="35.1" customHeight="1" x14ac:dyDescent="0.25">
      <c r="B27" s="33"/>
      <c r="C27" s="27" t="s">
        <v>0</v>
      </c>
      <c r="D27" s="29">
        <f>+NPV(D10,E25:N25)</f>
        <v>26348.992611449976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57"/>
      <c r="P27" s="128"/>
    </row>
    <row r="28" spans="2:17" ht="35.1" customHeight="1" thickBot="1" x14ac:dyDescent="0.3">
      <c r="B28" s="35"/>
      <c r="C28" s="36" t="s">
        <v>8</v>
      </c>
      <c r="D28" s="37">
        <f>+IRR(E25:N25)</f>
        <v>0.19683566459382762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158"/>
      <c r="P28" s="128"/>
    </row>
    <row r="29" spans="2:17" ht="15.75" thickBot="1" x14ac:dyDescent="0.3">
      <c r="P29" s="128"/>
      <c r="Q29" s="7"/>
    </row>
    <row r="30" spans="2:17" s="7" customFormat="1" ht="15" customHeight="1" x14ac:dyDescent="0.25">
      <c r="B30" s="159" t="str">
        <f>+versioni!B7</f>
        <v>Versione 4.1 del 9/6/2017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</row>
    <row r="31" spans="2:17" s="7" customFormat="1" ht="15" customHeight="1" x14ac:dyDescent="0.25">
      <c r="B31" s="162" t="s">
        <v>20</v>
      </c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4"/>
    </row>
    <row r="32" spans="2:17" s="7" customFormat="1" ht="15.75" thickBot="1" x14ac:dyDescent="0.3">
      <c r="B32" s="9" t="s">
        <v>21</v>
      </c>
      <c r="C32" s="10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1" t="s">
        <v>22</v>
      </c>
      <c r="Q32" s="5"/>
    </row>
    <row r="33" spans="2:9" x14ac:dyDescent="0.25">
      <c r="E33" s="12"/>
    </row>
    <row r="34" spans="2:9" x14ac:dyDescent="0.25">
      <c r="B34" s="55" t="s">
        <v>91</v>
      </c>
      <c r="C34" s="56" t="s">
        <v>90</v>
      </c>
    </row>
    <row r="36" spans="2:9" x14ac:dyDescent="0.25">
      <c r="I36" s="39"/>
    </row>
  </sheetData>
  <sheetProtection algorithmName="SHA-512" hashValue="gJ2hM1Lg/arGM3ntEHpSKFEZIvKOpVnje20tbxA5I91xGK99EL0hkeoMjLVQxDoNTEU8V+r06NwC82AxnpJuzQ==" saltValue="S01H/O37PMt51T/hgrHDrQ==" spinCount="100000" sheet="1" objects="1" scenarios="1"/>
  <mergeCells count="19">
    <mergeCell ref="D32:N32"/>
    <mergeCell ref="B18:B19"/>
    <mergeCell ref="O26:O28"/>
    <mergeCell ref="B30:O30"/>
    <mergeCell ref="B31:O31"/>
    <mergeCell ref="P1:P29"/>
    <mergeCell ref="B2:O2"/>
    <mergeCell ref="B3:O3"/>
    <mergeCell ref="B4:O4"/>
    <mergeCell ref="B5:O5"/>
    <mergeCell ref="B6:O6"/>
    <mergeCell ref="B8:D9"/>
    <mergeCell ref="E8:N8"/>
    <mergeCell ref="B10:B13"/>
    <mergeCell ref="B14:B17"/>
    <mergeCell ref="B23:B24"/>
    <mergeCell ref="B21:B22"/>
    <mergeCell ref="O21:O22"/>
    <mergeCell ref="D21:D22"/>
  </mergeCells>
  <conditionalFormatting sqref="O26">
    <cfRule type="containsText" dxfId="8" priority="8" operator="containsText" text="non">
      <formula>NOT(ISERROR(SEARCH("non",O26)))</formula>
    </cfRule>
  </conditionalFormatting>
  <conditionalFormatting sqref="M34">
    <cfRule type="cellIs" dxfId="7" priority="9" operator="greaterThan">
      <formula>10</formula>
    </cfRule>
  </conditionalFormatting>
  <conditionalFormatting sqref="D26">
    <cfRule type="containsText" dxfId="6" priority="6" operator="containsText" text="&gt;10 anni">
      <formula>NOT(ISERROR(SEARCH("&gt;10 anni",D26)))</formula>
    </cfRule>
    <cfRule type="cellIs" dxfId="5" priority="7" operator="greaterThanOrEqual">
      <formula>0</formula>
    </cfRule>
  </conditionalFormatting>
  <conditionalFormatting sqref="D27">
    <cfRule type="cellIs" dxfId="4" priority="3" operator="greaterThanOrEqual">
      <formula>0</formula>
    </cfRule>
    <cfRule type="cellIs" dxfId="3" priority="5" operator="lessThan">
      <formula>0</formula>
    </cfRule>
  </conditionalFormatting>
  <conditionalFormatting sqref="D28">
    <cfRule type="cellIs" dxfId="2" priority="2" operator="greaterThanOrEqual">
      <formula>0</formula>
    </cfRule>
    <cfRule type="cellIs" dxfId="1" priority="4" operator="lessThan">
      <formula>0</formula>
    </cfRule>
  </conditionalFormatting>
  <conditionalFormatting sqref="O26:O28">
    <cfRule type="containsText" dxfId="0" priority="1" operator="containsText" text="investimento vantaggioso">
      <formula>NOT(ISERROR(SEARCH("investimento vantaggioso",O26)))</formula>
    </cfRule>
  </conditionalFormatting>
  <dataValidations count="9">
    <dataValidation type="decimal" operator="lessThanOrEqual" allowBlank="1" showInputMessage="1" showErrorMessage="1" error="Un costo deve essere indicato come numero negativo" sqref="E20">
      <formula1>0</formula1>
    </dataValidation>
    <dataValidation type="decimal" operator="greaterThanOrEqual" allowBlank="1" showInputMessage="1" showErrorMessage="1" error="Deve essere una percentuale uguale o maggiore di zero" sqref="D10">
      <formula1>0</formula1>
    </dataValidation>
    <dataValidation type="decimal" errorStyle="warning" operator="greaterThan" allowBlank="1" showInputMessage="1" showErrorMessage="1" error="Deve essere inserito un importo positivo" sqref="D13">
      <formula1>0</formula1>
    </dataValidation>
    <dataValidation type="decimal" errorStyle="warning" allowBlank="1" showInputMessage="1" showErrorMessage="1" error="Controllare: è stato immesso un valore molto negativo o molto positivo" sqref="D11:D12">
      <formula1>-0.1</formula1>
      <formula2>0.1</formula2>
    </dataValidation>
    <dataValidation type="custom" allowBlank="1" showErrorMessage="1" error="non è pos" sqref="I36">
      <formula1>"&gt;0"</formula1>
    </dataValidation>
    <dataValidation type="custom" errorStyle="warning" allowBlank="1" showInputMessage="1" showErrorMessage="1" error="no" sqref="J13">
      <formula1>"&gt;1"</formula1>
    </dataValidation>
    <dataValidation type="decimal" operator="greaterThan" allowBlank="1" showInputMessage="1" showErrorMessage="1" error="Il valore residuo deve essere un importo uguale o maggiore di zero" sqref="D20:D21">
      <formula1>0</formula1>
    </dataValidation>
    <dataValidation type="decimal" operator="lessThanOrEqual" allowBlank="1" showInputMessage="1" showErrorMessage="1" error="Deve essere inserito un importo uguale a zero o negativo" sqref="E18:E19 E14:E16">
      <formula1>0</formula1>
    </dataValidation>
    <dataValidation type="list" allowBlank="1" showInputMessage="1" showErrorMessage="1" sqref="D17">
      <formula1>$B$34:$C$34</formula1>
    </dataValidation>
  </dataValidations>
  <hyperlinks>
    <hyperlink ref="B32" r:id="rId1"/>
    <hyperlink ref="O32" r:id="rId2"/>
    <hyperlink ref="B31:E31" r:id="rId3" display="Verifica presenza di nuove versioni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avvertenze</vt:lpstr>
      <vt:lpstr>versioni</vt:lpstr>
      <vt:lpstr>calcolo VAN investimento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Zanoli</dc:creator>
  <cp:lastModifiedBy>Paolo Zanoli</cp:lastModifiedBy>
  <dcterms:created xsi:type="dcterms:W3CDTF">2016-10-16T08:51:14Z</dcterms:created>
  <dcterms:modified xsi:type="dcterms:W3CDTF">2017-06-09T19:02:58Z</dcterms:modified>
</cp:coreProperties>
</file>